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M:\RMA\Sluis\Update financiële positie Amsterdam, Weesp en Zaanstad\030 Verzending nota van bevindingen\032 Bijlagen\"/>
    </mc:Choice>
  </mc:AlternateContent>
  <xr:revisionPtr revIDLastSave="0" documentId="8_{B425D5D8-2B3C-4D04-B582-466D2C409F2F}" xr6:coauthVersionLast="45" xr6:coauthVersionMax="45" xr10:uidLastSave="{00000000-0000-0000-0000-000000000000}"/>
  <bookViews>
    <workbookView xWindow="-110" yWindow="-110" windowWidth="38620" windowHeight="21220" tabRatio="1000" xr2:uid="{00000000-000D-0000-FFFF-FFFF00000000}"/>
  </bookViews>
  <sheets>
    <sheet name="Colophon" sheetId="35" r:id="rId1"/>
    <sheet name="Totaal overzicht" sheetId="23" r:id="rId2"/>
    <sheet name="3.1.1 Saldo baten en lasten" sheetId="24" r:id="rId3"/>
    <sheet name="3.2.1 Ben. (inc) weerstandscap" sheetId="25" r:id="rId4"/>
    <sheet name="3.2.2 Risicovolle investeringen" sheetId="26" r:id="rId5"/>
    <sheet name="3.2.3 Verstrekte garanties" sheetId="27" r:id="rId6"/>
    <sheet name="3.3.1 Algemene reserve" sheetId="28" r:id="rId7"/>
    <sheet name="4.1.1. Structureel saldo" sheetId="29" r:id="rId8"/>
    <sheet name="4.1.2 Verhouding schuld-activa" sheetId="30" r:id="rId9"/>
    <sheet name="4.1.3 Achterstallig onderhoud" sheetId="31" r:id="rId10"/>
    <sheet name="4.2.1 Ben. (struc.) weer.cap" sheetId="32" r:id="rId11"/>
    <sheet name="4.2.2 Afh.gemeentefonds" sheetId="33" r:id="rId12"/>
    <sheet name="4.2.3 Belastingdruk" sheetId="3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4" l="1"/>
  <c r="E4" i="34"/>
  <c r="G15" i="23" s="1"/>
  <c r="F4" i="34"/>
  <c r="G4" i="34"/>
  <c r="I15" i="23" s="1"/>
  <c r="C4" i="34"/>
  <c r="E15" i="23" s="1"/>
  <c r="F15" i="23"/>
  <c r="H15" i="23"/>
  <c r="F14" i="23"/>
  <c r="G14" i="23"/>
  <c r="H14" i="23"/>
  <c r="I14" i="23"/>
  <c r="E14" i="23"/>
  <c r="F13" i="23"/>
  <c r="G13" i="23"/>
  <c r="H13" i="23"/>
  <c r="I13" i="23"/>
  <c r="E13" i="23"/>
  <c r="F12" i="23"/>
  <c r="G12" i="23"/>
  <c r="H12" i="23"/>
  <c r="I12" i="23"/>
  <c r="E12" i="23"/>
  <c r="F10" i="23"/>
  <c r="G10" i="23"/>
  <c r="H10" i="23"/>
  <c r="I10" i="23"/>
  <c r="E10" i="23"/>
  <c r="F9" i="23"/>
  <c r="G9" i="23"/>
  <c r="H9" i="23"/>
  <c r="I9" i="23"/>
  <c r="E9" i="23"/>
  <c r="Y29" i="33"/>
  <c r="G2" i="33"/>
  <c r="F2" i="33"/>
  <c r="E2" i="33"/>
  <c r="D2" i="33"/>
  <c r="F8" i="23"/>
  <c r="G8" i="23"/>
  <c r="H8" i="23"/>
  <c r="I8" i="23"/>
  <c r="F7" i="23"/>
  <c r="G7" i="23"/>
  <c r="H7" i="23"/>
  <c r="I7" i="23"/>
  <c r="E7" i="23"/>
  <c r="C4" i="28"/>
  <c r="E8" i="23" s="1"/>
  <c r="G4" i="28"/>
  <c r="F4" i="28"/>
  <c r="E4" i="28"/>
  <c r="D4" i="28"/>
  <c r="F6" i="23"/>
  <c r="G6" i="23"/>
  <c r="H6" i="23"/>
  <c r="I6" i="23"/>
  <c r="E6" i="23"/>
  <c r="E2" i="27"/>
  <c r="G2" i="27"/>
  <c r="F2" i="27"/>
  <c r="C2" i="27"/>
  <c r="D2" i="27"/>
  <c r="F5" i="23"/>
  <c r="G5" i="23"/>
  <c r="H5" i="23"/>
  <c r="I5" i="23"/>
  <c r="E5" i="23"/>
  <c r="E2" i="26"/>
  <c r="G2" i="26"/>
  <c r="D2" i="26"/>
  <c r="F2" i="26"/>
  <c r="C2" i="26"/>
  <c r="F4" i="23"/>
  <c r="G4" i="23"/>
  <c r="H4" i="23"/>
  <c r="I4" i="23"/>
  <c r="E4" i="23"/>
  <c r="F3" i="23"/>
  <c r="G3" i="23"/>
  <c r="H3" i="23"/>
  <c r="I3" i="23"/>
  <c r="E3" i="23"/>
  <c r="F2" i="23"/>
  <c r="G2" i="23"/>
  <c r="H2" i="23"/>
  <c r="I2" i="23"/>
  <c r="E2" i="23"/>
  <c r="C2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 van de Maat</author>
  </authors>
  <commentList>
    <comment ref="BL25" authorId="0" shapeId="0" xr:uid="{65425E65-6B80-4DC4-808F-D95443DD4AA8}">
      <text>
        <r>
          <rPr>
            <b/>
            <sz val="9"/>
            <color indexed="81"/>
            <rFont val="Tahoma"/>
            <family val="2"/>
          </rPr>
          <t>Robin van de Maat:</t>
        </r>
        <r>
          <rPr>
            <sz val="9"/>
            <color indexed="81"/>
            <rFont val="Tahoma"/>
            <family val="2"/>
          </rPr>
          <t xml:space="preserve">
hierin vallen ook de in erfpacht uitgegeven gronden (zie p. 176).Info uitgesplitst obv jr 2017</t>
        </r>
      </text>
    </comment>
    <comment ref="CG27" authorId="0" shapeId="0" xr:uid="{16017D9C-A9A7-4B49-851D-EDD922DBF818}">
      <text>
        <r>
          <rPr>
            <b/>
            <sz val="9"/>
            <color indexed="81"/>
            <rFont val="Tahoma"/>
            <family val="2"/>
          </rPr>
          <t>Robin van de Maat:</t>
        </r>
        <r>
          <rPr>
            <sz val="9"/>
            <color indexed="81"/>
            <rFont val="Tahoma"/>
            <family val="2"/>
          </rPr>
          <t xml:space="preserve">
hierin vallen ook de in erfpacht uitgegeven gronden (zie p. 176).Info uitgesplitst obv jr 2017</t>
        </r>
      </text>
    </comment>
    <comment ref="BL33" authorId="0" shapeId="0" xr:uid="{A358552F-B333-4015-B4B0-2AAD892A09D6}">
      <text>
        <r>
          <rPr>
            <b/>
            <sz val="9"/>
            <color indexed="81"/>
            <rFont val="Tahoma"/>
            <family val="2"/>
          </rPr>
          <t>Robin van de Maat:</t>
        </r>
        <r>
          <rPr>
            <sz val="9"/>
            <color indexed="81"/>
            <rFont val="Tahoma"/>
            <family val="2"/>
          </rPr>
          <t xml:space="preserve">
Uitsplitsing obv jr2017</t>
        </r>
      </text>
    </comment>
    <comment ref="CG35" authorId="0" shapeId="0" xr:uid="{D4620EFE-76EB-4760-B05F-F88B6D90B2E0}">
      <text>
        <r>
          <rPr>
            <b/>
            <sz val="9"/>
            <color indexed="81"/>
            <rFont val="Tahoma"/>
            <family val="2"/>
          </rPr>
          <t>Robin van de Maat:</t>
        </r>
        <r>
          <rPr>
            <sz val="9"/>
            <color indexed="81"/>
            <rFont val="Tahoma"/>
            <family val="2"/>
          </rPr>
          <t xml:space="preserve">
Uitsplitsing obv jr2017</t>
        </r>
      </text>
    </comment>
  </commentList>
</comments>
</file>

<file path=xl/sharedStrings.xml><?xml version="1.0" encoding="utf-8"?>
<sst xmlns="http://schemas.openxmlformats.org/spreadsheetml/2006/main" count="468" uniqueCount="169">
  <si>
    <t>p. 198</t>
  </si>
  <si>
    <t>p. 125</t>
  </si>
  <si>
    <t>Investeringen met een economisch nut</t>
  </si>
  <si>
    <t>Investeringen met een economisch nut, waarvoor ter bestrijding van de kosten een heffing kan worden geheven</t>
  </si>
  <si>
    <t>p. 205-206</t>
  </si>
  <si>
    <t>Materiele vaste activa met economisch nut</t>
  </si>
  <si>
    <t>Vaste schulden met een rentetypische looptijd van één jaar of langer</t>
  </si>
  <si>
    <t>p. 120</t>
  </si>
  <si>
    <t>Risicovolle investeringen</t>
  </si>
  <si>
    <t>p. 205</t>
  </si>
  <si>
    <t>p. 206</t>
  </si>
  <si>
    <t>p. 222</t>
  </si>
  <si>
    <t>p. 192</t>
  </si>
  <si>
    <t>Belastingdruk</t>
  </si>
  <si>
    <t>p. 113</t>
  </si>
  <si>
    <t>p. 161</t>
  </si>
  <si>
    <t>p. 145</t>
  </si>
  <si>
    <t>p. 160</t>
  </si>
  <si>
    <t>p. 102</t>
  </si>
  <si>
    <t>p. 110</t>
  </si>
  <si>
    <t>p. 107</t>
  </si>
  <si>
    <t>In erfpacht uitgegeven gronden</t>
  </si>
  <si>
    <t>Renteswaps</t>
  </si>
  <si>
    <t>Saldo van baten en lasten</t>
  </si>
  <si>
    <t>2015</t>
  </si>
  <si>
    <t>2016</t>
  </si>
  <si>
    <t>2017</t>
  </si>
  <si>
    <t>2018</t>
  </si>
  <si>
    <t>2019</t>
  </si>
  <si>
    <t>Verstrekte garanties</t>
  </si>
  <si>
    <t>p. 173</t>
  </si>
  <si>
    <t>p. 163</t>
  </si>
  <si>
    <t>p. 182</t>
  </si>
  <si>
    <t>p. 174</t>
  </si>
  <si>
    <t>p. 185</t>
  </si>
  <si>
    <t>Resultaat boekjaar</t>
  </si>
  <si>
    <t>p. 164</t>
  </si>
  <si>
    <t>p. 162</t>
  </si>
  <si>
    <t>p. 118</t>
  </si>
  <si>
    <t>p. 115</t>
  </si>
  <si>
    <t>Gemiddelde lasten per gezin</t>
  </si>
  <si>
    <t>p. 95</t>
  </si>
  <si>
    <t>p. 100</t>
  </si>
  <si>
    <t>p. 97-98</t>
  </si>
  <si>
    <t>p. 214</t>
  </si>
  <si>
    <t>p. 184</t>
  </si>
  <si>
    <t>p. 197</t>
  </si>
  <si>
    <t>p. 173-174</t>
  </si>
  <si>
    <t>p. 163-164</t>
  </si>
  <si>
    <t>p. 188</t>
  </si>
  <si>
    <t>Totaal eigen vermogen</t>
  </si>
  <si>
    <t>p. 114</t>
  </si>
  <si>
    <t>p. 117</t>
  </si>
  <si>
    <t>p. 121</t>
  </si>
  <si>
    <t>Typering</t>
  </si>
  <si>
    <t>Kengetal</t>
  </si>
  <si>
    <t>Paragraaf rapport/Tabblad</t>
  </si>
  <si>
    <t>Korte termijn</t>
  </si>
  <si>
    <t>Prestaties</t>
  </si>
  <si>
    <t>Hoofdkengetal</t>
  </si>
  <si>
    <t>3.1.1</t>
  </si>
  <si>
    <t>Context</t>
  </si>
  <si>
    <t>Saldo van baten en lasten (begroot)</t>
  </si>
  <si>
    <t>3.1.1.</t>
  </si>
  <si>
    <t>Risico's</t>
  </si>
  <si>
    <t xml:space="preserve">Totale benodigde weerstandscapaciteit </t>
  </si>
  <si>
    <t>3.2.1.</t>
  </si>
  <si>
    <t>Steunkengetal</t>
  </si>
  <si>
    <t>3.2.2</t>
  </si>
  <si>
    <t>3.2.3.</t>
  </si>
  <si>
    <t>Mogelijkheden</t>
  </si>
  <si>
    <t>Algemene reserve</t>
  </si>
  <si>
    <t>3.3.1.</t>
  </si>
  <si>
    <t>Lange termijn</t>
  </si>
  <si>
    <t>Structureel saldo</t>
  </si>
  <si>
    <t>4.1.1.</t>
  </si>
  <si>
    <t>Verhouding schuld/investeringen</t>
  </si>
  <si>
    <t>4.1.2.</t>
  </si>
  <si>
    <t>Omvang achterstallig onderhoud</t>
  </si>
  <si>
    <t>n.b</t>
  </si>
  <si>
    <t>4.1.3.</t>
  </si>
  <si>
    <t>4.2.1</t>
  </si>
  <si>
    <t>Afhankelijkheid gemeentefonds</t>
  </si>
  <si>
    <t>4.2.2.</t>
  </si>
  <si>
    <t>4.3.1.</t>
  </si>
  <si>
    <t>Gemiddelde woonlasten per gezin</t>
  </si>
  <si>
    <t>Saldo van baten en lasten (gerealiseerd)</t>
  </si>
  <si>
    <t xml:space="preserve">Benodigde gegevens </t>
  </si>
  <si>
    <t xml:space="preserve">Bron </t>
  </si>
  <si>
    <t>Paginanummers</t>
  </si>
  <si>
    <t>Berekening</t>
  </si>
  <si>
    <t>Berekend door rekenkamer</t>
  </si>
  <si>
    <t>*</t>
  </si>
  <si>
    <t>nvt.</t>
  </si>
  <si>
    <t>Jaarstukken -  Overzicht van baten en lasten</t>
  </si>
  <si>
    <t xml:space="preserve">A </t>
  </si>
  <si>
    <t xml:space="preserve">B </t>
  </si>
  <si>
    <t>C</t>
  </si>
  <si>
    <t>D</t>
  </si>
  <si>
    <t>*Cijfers 2015 komen uit het rapport Zicht op de financiële positie</t>
  </si>
  <si>
    <t>p. 191</t>
  </si>
  <si>
    <t>Begroting     -  Resultaatmodel</t>
  </si>
  <si>
    <t>p. 217</t>
  </si>
  <si>
    <t>p. 219</t>
  </si>
  <si>
    <t>p. 183</t>
  </si>
  <si>
    <t>p. 170</t>
  </si>
  <si>
    <t>Totale benodigde weerstandscapaciteit</t>
  </si>
  <si>
    <t>Paragraaf weerstandsvermogen en risicobeheersing</t>
  </si>
  <si>
    <t>Kapitaalverstrekkingen</t>
  </si>
  <si>
    <t>Leningen aan derden</t>
  </si>
  <si>
    <t>Grondexploitaties</t>
  </si>
  <si>
    <t>Voorziening gebiedsontwikkeling</t>
  </si>
  <si>
    <t>Risicolle investeringen</t>
  </si>
  <si>
    <t xml:space="preserve">Kapitaalverstrekkingen </t>
  </si>
  <si>
    <t>Balans</t>
  </si>
  <si>
    <t>Grondexploitaties*</t>
  </si>
  <si>
    <t>Toelichting op de balans; Voorraden</t>
  </si>
  <si>
    <t>A+B+C</t>
  </si>
  <si>
    <t>Garantstelling WSW</t>
  </si>
  <si>
    <t>Overige waarborgen en garantstellingen</t>
  </si>
  <si>
    <t>A+B</t>
  </si>
  <si>
    <t>B</t>
  </si>
  <si>
    <t>Toelichting op de balans; Tabel Borg en garantiestellingen</t>
  </si>
  <si>
    <t>p. 192*</t>
  </si>
  <si>
    <t xml:space="preserve">*Betreft gecorigeerde cijfers uit jaarrekening 2016 </t>
  </si>
  <si>
    <t>p. 174 en p. 196</t>
  </si>
  <si>
    <t>Beschikbare incidentele weerstandscapaciteit   (= algemene reserve)</t>
  </si>
  <si>
    <t>Bestemmingsreserves</t>
  </si>
  <si>
    <t>Nog te bestemmen resultaat</t>
  </si>
  <si>
    <t>Bestemmingsreserves*</t>
  </si>
  <si>
    <t>p. 172</t>
  </si>
  <si>
    <t>Paragraaf Weerstands-vermogen en risicobeheersing; Tabel Kengetal structurele begrotingsruimte</t>
  </si>
  <si>
    <t>* Obv. mailwisseling Zaanstad</t>
  </si>
  <si>
    <t>Verhouding schuld/activa</t>
  </si>
  <si>
    <t>Financiele vaste activa</t>
  </si>
  <si>
    <t>Door rekenkamer berekend</t>
  </si>
  <si>
    <t>C / (A + B)</t>
  </si>
  <si>
    <t>Aa</t>
  </si>
  <si>
    <t>Ab</t>
  </si>
  <si>
    <t>nb</t>
  </si>
  <si>
    <t>Totale schulden</t>
  </si>
  <si>
    <t>Ac</t>
  </si>
  <si>
    <t>A: Aa+Ab+Ac</t>
  </si>
  <si>
    <t>p. 173*</t>
  </si>
  <si>
    <t>p. 105</t>
  </si>
  <si>
    <t>p. 193</t>
  </si>
  <si>
    <t>C: Ca+Cb</t>
  </si>
  <si>
    <t>Ca</t>
  </si>
  <si>
    <t>Cb</t>
  </si>
  <si>
    <t>Zie tabblad 3.2.1 Benodigde incidentele weerstandscapaciteit</t>
  </si>
  <si>
    <t>.</t>
  </si>
  <si>
    <t>Uitkering gemeentefonds</t>
  </si>
  <si>
    <t>Totale baten (voor mutaties reserves)</t>
  </si>
  <si>
    <t>A / B</t>
  </si>
  <si>
    <t>Overzicht van baten en lasten</t>
  </si>
  <si>
    <t>A</t>
  </si>
  <si>
    <t>Door de gemeente Zaanstad wordt geen onderscheid gemaakt tussen incidentele en structurele risico's. Voor beiden is daarom uitgegaan van de totale benodigde weerstandscapaciteit.</t>
  </si>
  <si>
    <t>Over dit kengetal is geen kwantitatieve informatie opgenomen in de jaarrekeningen van de gemeente Zaanstad.</t>
  </si>
  <si>
    <t>p. 200</t>
  </si>
  <si>
    <t xml:space="preserve">Afvalstoffenheffing  </t>
  </si>
  <si>
    <t>OZB-eigenaar</t>
  </si>
  <si>
    <t xml:space="preserve">Rioolheffing </t>
  </si>
  <si>
    <t>Paragraaf Weerstands-vermogen en risicobeheersing; Financiele kengetallen; Belastingcapaciteit</t>
  </si>
  <si>
    <t>Paragraaf Lokale Heffingen; Lokale belastingdruk</t>
  </si>
  <si>
    <t>Afvalstoffenheffing  (meerpersoons)</t>
  </si>
  <si>
    <t xml:space="preserve">*Betreft gecorrigeerde cijfers uit jaarrekening 2016 </t>
  </si>
  <si>
    <t>Dit bestand bevat de achterliggende cijfers en bijbehorende bronverwijzingen zoals die zijn gebruikt in de actualisatie van het onderzoek Zicht op de financiele positie van Zaanstad uit 2016.</t>
  </si>
  <si>
    <t>Dit bestand is gemaakt door de Rekenkamer Zaanstad en gepubliceerd op 20 oktober 2020.</t>
  </si>
  <si>
    <t xml:space="preserve">Meer informatie over dit onderzoek is te vinden op: https://www.rekenkamer.amsterdam.nl/onderzoek/zicht-op-financiele-positie-onderzoek-naar-informatiewaarde-jaarstukken-zaanstad/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</si>
</sst>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5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/>
    <xf numFmtId="9" fontId="0" fillId="0" borderId="0" xfId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164" fontId="2" fillId="0" borderId="0" xfId="0" applyNumberFormat="1" applyFont="1"/>
    <xf numFmtId="0" fontId="6" fillId="0" borderId="0" xfId="0" applyFont="1"/>
    <xf numFmtId="164" fontId="6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4" borderId="0" xfId="0" applyFill="1"/>
    <xf numFmtId="0" fontId="10" fillId="6" borderId="0" xfId="0" applyFont="1" applyFill="1"/>
    <xf numFmtId="49" fontId="10" fillId="6" borderId="0" xfId="0" applyNumberFormat="1" applyFont="1" applyFill="1" applyAlignment="1">
      <alignment horizontal="center"/>
    </xf>
    <xf numFmtId="49" fontId="10" fillId="6" borderId="0" xfId="0" applyNumberFormat="1" applyFont="1" applyFill="1" applyAlignment="1">
      <alignment horizontal="left"/>
    </xf>
    <xf numFmtId="0" fontId="0" fillId="8" borderId="0" xfId="0" applyFill="1"/>
    <xf numFmtId="3" fontId="5" fillId="8" borderId="0" xfId="2" applyNumberFormat="1" applyFill="1"/>
    <xf numFmtId="164" fontId="3" fillId="8" borderId="0" xfId="0" applyNumberFormat="1" applyFont="1" applyFill="1"/>
    <xf numFmtId="0" fontId="0" fillId="9" borderId="0" xfId="0" applyFill="1"/>
    <xf numFmtId="3" fontId="0" fillId="9" borderId="0" xfId="0" applyNumberFormat="1" applyFill="1"/>
    <xf numFmtId="164" fontId="3" fillId="9" borderId="0" xfId="0" applyNumberFormat="1" applyFont="1" applyFill="1"/>
    <xf numFmtId="3" fontId="0" fillId="8" borderId="0" xfId="0" applyNumberFormat="1" applyFill="1"/>
    <xf numFmtId="164" fontId="0" fillId="8" borderId="0" xfId="0" applyNumberFormat="1" applyFill="1"/>
    <xf numFmtId="164" fontId="0" fillId="9" borderId="0" xfId="0" applyNumberFormat="1" applyFill="1"/>
    <xf numFmtId="10" fontId="0" fillId="8" borderId="0" xfId="0" applyNumberFormat="1" applyFill="1"/>
    <xf numFmtId="0" fontId="3" fillId="8" borderId="0" xfId="0" applyFont="1" applyFill="1"/>
    <xf numFmtId="9" fontId="0" fillId="8" borderId="0" xfId="1" applyFont="1" applyFill="1"/>
    <xf numFmtId="164" fontId="0" fillId="8" borderId="0" xfId="0" applyNumberFormat="1" applyFill="1" applyAlignment="1">
      <alignment horizontal="right"/>
    </xf>
    <xf numFmtId="164" fontId="5" fillId="8" borderId="0" xfId="2" applyNumberFormat="1" applyFill="1"/>
    <xf numFmtId="0" fontId="11" fillId="6" borderId="0" xfId="2" applyFont="1" applyFill="1"/>
    <xf numFmtId="0" fontId="12" fillId="8" borderId="0" xfId="2" applyFont="1" applyFill="1"/>
    <xf numFmtId="164" fontId="12" fillId="8" borderId="0" xfId="2" applyNumberFormat="1" applyFont="1" applyFill="1"/>
    <xf numFmtId="0" fontId="0" fillId="10" borderId="0" xfId="0" applyFill="1"/>
    <xf numFmtId="0" fontId="5" fillId="10" borderId="0" xfId="2" applyFill="1"/>
    <xf numFmtId="164" fontId="5" fillId="10" borderId="0" xfId="2" applyNumberFormat="1" applyFill="1"/>
    <xf numFmtId="164" fontId="0" fillId="10" borderId="0" xfId="0" applyNumberFormat="1" applyFill="1"/>
    <xf numFmtId="0" fontId="5" fillId="0" borderId="0" xfId="2"/>
    <xf numFmtId="0" fontId="5" fillId="11" borderId="0" xfId="2" applyFill="1"/>
    <xf numFmtId="164" fontId="5" fillId="11" borderId="0" xfId="2" applyNumberFormat="1" applyFill="1"/>
    <xf numFmtId="164" fontId="0" fillId="11" borderId="0" xfId="0" applyNumberFormat="1" applyFill="1"/>
    <xf numFmtId="0" fontId="10" fillId="7" borderId="0" xfId="3" applyFill="1"/>
    <xf numFmtId="0" fontId="5" fillId="12" borderId="0" xfId="2" applyFill="1"/>
    <xf numFmtId="0" fontId="5" fillId="12" borderId="0" xfId="2" applyFill="1" applyAlignment="1">
      <alignment horizontal="left"/>
    </xf>
    <xf numFmtId="0" fontId="0" fillId="13" borderId="0" xfId="0" applyFill="1"/>
    <xf numFmtId="0" fontId="12" fillId="13" borderId="0" xfId="2" applyFont="1" applyFill="1"/>
    <xf numFmtId="0" fontId="5" fillId="13" borderId="0" xfId="2" applyFill="1"/>
    <xf numFmtId="0" fontId="5" fillId="13" borderId="0" xfId="2" applyFill="1" applyAlignment="1">
      <alignment horizontal="left"/>
    </xf>
    <xf numFmtId="0" fontId="3" fillId="12" borderId="0" xfId="3" applyFont="1" applyFill="1" applyAlignment="1">
      <alignment vertical="top"/>
    </xf>
    <xf numFmtId="0" fontId="3" fillId="12" borderId="0" xfId="3" applyFont="1" applyFill="1" applyAlignment="1">
      <alignment vertical="top" wrapText="1"/>
    </xf>
    <xf numFmtId="0" fontId="3" fillId="12" borderId="0" xfId="3" applyFont="1" applyFill="1" applyAlignment="1">
      <alignment horizontal="center" vertical="top"/>
    </xf>
    <xf numFmtId="0" fontId="5" fillId="6" borderId="0" xfId="2" applyFill="1"/>
    <xf numFmtId="0" fontId="5" fillId="8" borderId="0" xfId="2" applyFill="1"/>
    <xf numFmtId="164" fontId="7" fillId="10" borderId="0" xfId="2" applyNumberFormat="1" applyFont="1" applyFill="1"/>
    <xf numFmtId="0" fontId="5" fillId="13" borderId="0" xfId="2" applyFill="1" applyAlignment="1">
      <alignment vertical="top"/>
    </xf>
    <xf numFmtId="0" fontId="5" fillId="13" borderId="0" xfId="2" applyFill="1" applyAlignment="1">
      <alignment vertical="top" wrapText="1"/>
    </xf>
    <xf numFmtId="0" fontId="0" fillId="13" borderId="0" xfId="0" applyFill="1" applyAlignment="1">
      <alignment vertical="top"/>
    </xf>
    <xf numFmtId="0" fontId="12" fillId="13" borderId="0" xfId="2" applyFont="1" applyFill="1" applyAlignment="1">
      <alignment vertical="top" wrapText="1"/>
    </xf>
    <xf numFmtId="0" fontId="12" fillId="13" borderId="0" xfId="2" applyFont="1" applyFill="1" applyAlignment="1">
      <alignment vertical="top"/>
    </xf>
    <xf numFmtId="0" fontId="0" fillId="8" borderId="0" xfId="0" applyFill="1" applyAlignment="1">
      <alignment wrapText="1"/>
    </xf>
    <xf numFmtId="0" fontId="5" fillId="8" borderId="0" xfId="2" applyFill="1" applyAlignment="1">
      <alignment vertical="top"/>
    </xf>
    <xf numFmtId="0" fontId="0" fillId="11" borderId="0" xfId="0" applyFill="1"/>
    <xf numFmtId="0" fontId="0" fillId="12" borderId="0" xfId="0" applyFill="1" applyAlignment="1">
      <alignment vertical="top"/>
    </xf>
    <xf numFmtId="0" fontId="12" fillId="12" borderId="0" xfId="2" applyFont="1" applyFill="1" applyAlignment="1">
      <alignment vertical="top"/>
    </xf>
    <xf numFmtId="3" fontId="5" fillId="8" borderId="0" xfId="2" applyNumberFormat="1" applyFill="1" applyAlignment="1">
      <alignment vertical="top"/>
    </xf>
    <xf numFmtId="0" fontId="12" fillId="12" borderId="0" xfId="2" applyFont="1" applyFill="1" applyAlignment="1">
      <alignment horizontal="center" vertical="top"/>
    </xf>
    <xf numFmtId="0" fontId="5" fillId="13" borderId="0" xfId="2" applyFill="1" applyAlignment="1">
      <alignment horizontal="center" vertical="top"/>
    </xf>
    <xf numFmtId="9" fontId="0" fillId="8" borderId="0" xfId="0" applyNumberFormat="1" applyFill="1"/>
    <xf numFmtId="0" fontId="5" fillId="2" borderId="0" xfId="2" applyFill="1"/>
    <xf numFmtId="164" fontId="6" fillId="2" borderId="0" xfId="0" applyNumberFormat="1" applyFont="1" applyFill="1"/>
    <xf numFmtId="0" fontId="0" fillId="12" borderId="0" xfId="0" applyFill="1"/>
    <xf numFmtId="0" fontId="5" fillId="4" borderId="0" xfId="2" applyFill="1"/>
    <xf numFmtId="0" fontId="12" fillId="4" borderId="0" xfId="2" applyFont="1" applyFill="1" applyAlignment="1">
      <alignment vertical="top"/>
    </xf>
    <xf numFmtId="0" fontId="3" fillId="13" borderId="0" xfId="0" applyFont="1" applyFill="1"/>
    <xf numFmtId="9" fontId="0" fillId="13" borderId="0" xfId="1" applyFont="1" applyFill="1"/>
    <xf numFmtId="164" fontId="6" fillId="2" borderId="0" xfId="0" applyNumberFormat="1" applyFont="1" applyFill="1" applyAlignment="1">
      <alignment horizontal="right"/>
    </xf>
    <xf numFmtId="0" fontId="5" fillId="4" borderId="0" xfId="2" applyFill="1" applyAlignment="1">
      <alignment horizontal="left"/>
    </xf>
    <xf numFmtId="3" fontId="5" fillId="10" borderId="0" xfId="2" applyNumberFormat="1" applyFill="1"/>
    <xf numFmtId="0" fontId="12" fillId="12" borderId="0" xfId="2" applyFont="1" applyFill="1" applyAlignment="1">
      <alignment vertical="top" wrapText="1"/>
    </xf>
    <xf numFmtId="0" fontId="5" fillId="12" borderId="0" xfId="2" applyFill="1" applyAlignment="1">
      <alignment vertical="top"/>
    </xf>
    <xf numFmtId="0" fontId="10" fillId="6" borderId="1" xfId="0" applyFont="1" applyFill="1" applyBorder="1" applyAlignment="1">
      <alignment horizontal="center" vertical="center" shrinkToFit="1"/>
    </xf>
    <xf numFmtId="0" fontId="10" fillId="6" borderId="3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0" xfId="3" applyFill="1" applyAlignment="1">
      <alignment horizontal="center"/>
    </xf>
    <xf numFmtId="0" fontId="12" fillId="13" borderId="0" xfId="2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4">
    <cellStyle name="Accent3" xfId="3" builtinId="37"/>
    <cellStyle name="Procent" xfId="1" builtinId="5"/>
    <cellStyle name="Standaard" xfId="0" builtinId="0"/>
    <cellStyle name="Standaard 2" xfId="2" xr:uid="{B0EC4479-A956-4280-AEFA-551634CB1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317500</xdr:colOff>
      <xdr:row>6</xdr:row>
      <xdr:rowOff>63500</xdr:rowOff>
    </xdr:from>
    <xdr:ext cx="6403214" cy="1638095"/>
    <xdr:pic>
      <xdr:nvPicPr>
        <xdr:cNvPr id="2" name="Afbeelding 1">
          <a:extLst>
            <a:ext uri="{FF2B5EF4-FFF2-40B4-BE49-F238E27FC236}">
              <a16:creationId xmlns:a16="http://schemas.microsoft.com/office/drawing/2014/main" id="{5ACE5C97-5E8B-4336-9C43-936C7117C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67150" y="1803400"/>
          <a:ext cx="6403214" cy="1638095"/>
        </a:xfrm>
        <a:prstGeom prst="rect">
          <a:avLst/>
        </a:prstGeom>
      </xdr:spPr>
    </xdr:pic>
    <xdr:clientData/>
  </xdr:oneCellAnchor>
  <xdr:oneCellAnchor>
    <xdr:from>
      <xdr:col>46</xdr:col>
      <xdr:colOff>501650</xdr:colOff>
      <xdr:row>25</xdr:row>
      <xdr:rowOff>82550</xdr:rowOff>
    </xdr:from>
    <xdr:ext cx="6288929" cy="4590476"/>
    <xdr:pic>
      <xdr:nvPicPr>
        <xdr:cNvPr id="3" name="Afbeelding 2">
          <a:extLst>
            <a:ext uri="{FF2B5EF4-FFF2-40B4-BE49-F238E27FC236}">
              <a16:creationId xmlns:a16="http://schemas.microsoft.com/office/drawing/2014/main" id="{C5418A28-15F8-4E59-A463-73438F75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40750" y="5321300"/>
          <a:ext cx="6288929" cy="45904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6350</xdr:colOff>
      <xdr:row>10</xdr:row>
      <xdr:rowOff>0</xdr:rowOff>
    </xdr:from>
    <xdr:to>
      <xdr:col>72</xdr:col>
      <xdr:colOff>243759</xdr:colOff>
      <xdr:row>19</xdr:row>
      <xdr:rowOff>82333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532093A-1A5D-4F58-AE32-7AED8DEE7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7600" y="1289050"/>
          <a:ext cx="6009559" cy="1739683"/>
        </a:xfrm>
        <a:prstGeom prst="rect">
          <a:avLst/>
        </a:prstGeom>
      </xdr:spPr>
    </xdr:pic>
    <xdr:clientData/>
  </xdr:twoCellAnchor>
  <xdr:twoCellAnchor editAs="oneCell">
    <xdr:from>
      <xdr:col>73</xdr:col>
      <xdr:colOff>95250</xdr:colOff>
      <xdr:row>10</xdr:row>
      <xdr:rowOff>0</xdr:rowOff>
    </xdr:from>
    <xdr:to>
      <xdr:col>82</xdr:col>
      <xdr:colOff>465993</xdr:colOff>
      <xdr:row>24</xdr:row>
      <xdr:rowOff>110788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DB7E98C-DBCC-4761-BBB5-F7EA0DFF7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00" y="1289050"/>
          <a:ext cx="6142893" cy="2688889"/>
        </a:xfrm>
        <a:prstGeom prst="rect">
          <a:avLst/>
        </a:prstGeom>
      </xdr:spPr>
    </xdr:pic>
    <xdr:clientData/>
  </xdr:twoCellAnchor>
  <xdr:twoCellAnchor editAs="oneCell">
    <xdr:from>
      <xdr:col>73</xdr:col>
      <xdr:colOff>114300</xdr:colOff>
      <xdr:row>30</xdr:row>
      <xdr:rowOff>88900</xdr:rowOff>
    </xdr:from>
    <xdr:to>
      <xdr:col>82</xdr:col>
      <xdr:colOff>437424</xdr:colOff>
      <xdr:row>39</xdr:row>
      <xdr:rowOff>180760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2DEE05A-2FF0-4AA9-960E-DA4583795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29050" y="4692650"/>
          <a:ext cx="6095274" cy="1749210"/>
        </a:xfrm>
        <a:prstGeom prst="rect">
          <a:avLst/>
        </a:prstGeom>
      </xdr:spPr>
    </xdr:pic>
    <xdr:clientData/>
  </xdr:twoCellAnchor>
  <xdr:twoCellAnchor editAs="oneCell">
    <xdr:from>
      <xdr:col>73</xdr:col>
      <xdr:colOff>19050</xdr:colOff>
      <xdr:row>39</xdr:row>
      <xdr:rowOff>114300</xdr:rowOff>
    </xdr:from>
    <xdr:to>
      <xdr:col>82</xdr:col>
      <xdr:colOff>456459</xdr:colOff>
      <xdr:row>46</xdr:row>
      <xdr:rowOff>25251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E179083-89AE-4B05-A2BF-367D1523B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33800" y="6375400"/>
          <a:ext cx="6209559" cy="1200001"/>
        </a:xfrm>
        <a:prstGeom prst="rect">
          <a:avLst/>
        </a:prstGeom>
      </xdr:spPr>
    </xdr:pic>
    <xdr:clientData/>
  </xdr:twoCellAnchor>
  <xdr:twoCellAnchor editAs="oneCell">
    <xdr:from>
      <xdr:col>84</xdr:col>
      <xdr:colOff>25400</xdr:colOff>
      <xdr:row>10</xdr:row>
      <xdr:rowOff>0</xdr:rowOff>
    </xdr:from>
    <xdr:to>
      <xdr:col>93</xdr:col>
      <xdr:colOff>177095</xdr:colOff>
      <xdr:row>21</xdr:row>
      <xdr:rowOff>41017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C7BD548-6554-49B3-B5A5-678443A4F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595000" y="1289050"/>
          <a:ext cx="5923845" cy="2066667"/>
        </a:xfrm>
        <a:prstGeom prst="rect">
          <a:avLst/>
        </a:prstGeom>
      </xdr:spPr>
    </xdr:pic>
    <xdr:clientData/>
  </xdr:twoCellAnchor>
  <xdr:twoCellAnchor editAs="oneCell">
    <xdr:from>
      <xdr:col>93</xdr:col>
      <xdr:colOff>387350</xdr:colOff>
      <xdr:row>10</xdr:row>
      <xdr:rowOff>0</xdr:rowOff>
    </xdr:from>
    <xdr:to>
      <xdr:col>102</xdr:col>
      <xdr:colOff>539045</xdr:colOff>
      <xdr:row>28</xdr:row>
      <xdr:rowOff>21809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C2821AD-8684-4B7C-9CC6-121F01D5E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729100" y="1289050"/>
          <a:ext cx="5923845" cy="3336509"/>
        </a:xfrm>
        <a:prstGeom prst="rect">
          <a:avLst/>
        </a:prstGeom>
      </xdr:spPr>
    </xdr:pic>
    <xdr:clientData/>
  </xdr:twoCellAnchor>
  <xdr:twoCellAnchor editAs="oneCell">
    <xdr:from>
      <xdr:col>93</xdr:col>
      <xdr:colOff>425450</xdr:colOff>
      <xdr:row>46</xdr:row>
      <xdr:rowOff>114300</xdr:rowOff>
    </xdr:from>
    <xdr:to>
      <xdr:col>103</xdr:col>
      <xdr:colOff>91355</xdr:colOff>
      <xdr:row>53</xdr:row>
      <xdr:rowOff>72868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13E1FE9-A44B-4B21-BDC6-8EAA4849D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767200" y="7664450"/>
          <a:ext cx="6079405" cy="1247619"/>
        </a:xfrm>
        <a:prstGeom prst="rect">
          <a:avLst/>
        </a:prstGeom>
      </xdr:spPr>
    </xdr:pic>
    <xdr:clientData/>
  </xdr:twoCellAnchor>
  <xdr:twoCellAnchor editAs="oneCell">
    <xdr:from>
      <xdr:col>93</xdr:col>
      <xdr:colOff>342900</xdr:colOff>
      <xdr:row>31</xdr:row>
      <xdr:rowOff>69850</xdr:rowOff>
    </xdr:from>
    <xdr:to>
      <xdr:col>103</xdr:col>
      <xdr:colOff>37376</xdr:colOff>
      <xdr:row>46</xdr:row>
      <xdr:rowOff>174271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CA16C9C8-20F8-46E1-A10E-DCC897726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684650" y="4857750"/>
          <a:ext cx="6107976" cy="286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EB8EF-3CD8-4D1C-A0B4-FDCB8854DD28}">
  <dimension ref="A1:A3"/>
  <sheetViews>
    <sheetView tabSelected="1" workbookViewId="0">
      <selection activeCell="I3" sqref="I3"/>
    </sheetView>
  </sheetViews>
  <sheetFormatPr defaultRowHeight="14.5" x14ac:dyDescent="0.35"/>
  <cols>
    <col min="1" max="1" width="60" customWidth="1"/>
  </cols>
  <sheetData>
    <row r="1" spans="1:1" ht="43.5" x14ac:dyDescent="0.35">
      <c r="A1" s="88" t="s">
        <v>166</v>
      </c>
    </row>
    <row r="2" spans="1:1" ht="29" x14ac:dyDescent="0.35">
      <c r="A2" s="88" t="s">
        <v>167</v>
      </c>
    </row>
    <row r="3" spans="1:1" ht="44" customHeight="1" x14ac:dyDescent="0.35">
      <c r="A3" s="88" t="s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6C4B-6C88-4A85-BBFC-2C96D649686E}">
  <dimension ref="A1"/>
  <sheetViews>
    <sheetView workbookViewId="0">
      <selection activeCell="A2" sqref="A2"/>
    </sheetView>
  </sheetViews>
  <sheetFormatPr defaultRowHeight="14.5" x14ac:dyDescent="0.35"/>
  <cols>
    <col min="9" max="9" width="10" customWidth="1"/>
  </cols>
  <sheetData>
    <row r="1" spans="1:1" x14ac:dyDescent="0.35">
      <c r="A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8B41-88A3-4277-AC44-8FBE89F10FC3}">
  <dimension ref="A1:D8"/>
  <sheetViews>
    <sheetView workbookViewId="0">
      <selection activeCell="A3" sqref="A3"/>
    </sheetView>
  </sheetViews>
  <sheetFormatPr defaultRowHeight="14.5" x14ac:dyDescent="0.35"/>
  <sheetData>
    <row r="1" spans="1:4" x14ac:dyDescent="0.35">
      <c r="A1" t="s">
        <v>149</v>
      </c>
    </row>
    <row r="2" spans="1:4" x14ac:dyDescent="0.35">
      <c r="A2" t="s">
        <v>156</v>
      </c>
    </row>
    <row r="8" spans="1:4" x14ac:dyDescent="0.35">
      <c r="D8" t="s">
        <v>150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6636-ED38-4031-A95B-4A7D1B9FF659}">
  <dimension ref="A1:Y29"/>
  <sheetViews>
    <sheetView workbookViewId="0">
      <selection activeCell="A11" sqref="A11"/>
    </sheetView>
  </sheetViews>
  <sheetFormatPr defaultRowHeight="14.5" x14ac:dyDescent="0.35"/>
  <cols>
    <col min="1" max="1" width="37.54296875" customWidth="1"/>
    <col min="2" max="2" width="28.54296875" customWidth="1"/>
    <col min="3" max="3" width="11.1796875" customWidth="1"/>
    <col min="4" max="4" width="11.453125" customWidth="1"/>
    <col min="5" max="5" width="11.81640625" customWidth="1"/>
    <col min="6" max="6" width="10.90625" bestFit="1" customWidth="1"/>
    <col min="7" max="7" width="12.453125" customWidth="1"/>
    <col min="8" max="8" width="10.1796875" bestFit="1" customWidth="1"/>
    <col min="14" max="14" width="13.453125" customWidth="1"/>
    <col min="15" max="15" width="11.26953125" customWidth="1"/>
    <col min="23" max="23" width="2.54296875" customWidth="1"/>
    <col min="24" max="24" width="27.453125" customWidth="1"/>
    <col min="25" max="25" width="16.7265625" bestFit="1" customWidth="1"/>
    <col min="31" max="31" width="2.7265625" customWidth="1"/>
    <col min="32" max="32" width="26.54296875" customWidth="1"/>
  </cols>
  <sheetData>
    <row r="1" spans="1:8" x14ac:dyDescent="0.35">
      <c r="A1" s="50"/>
      <c r="B1" s="12" t="s">
        <v>54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28</v>
      </c>
    </row>
    <row r="2" spans="1:8" x14ac:dyDescent="0.35">
      <c r="A2" s="15" t="s">
        <v>82</v>
      </c>
      <c r="B2" s="51" t="s">
        <v>67</v>
      </c>
      <c r="C2" s="66">
        <f>C3/C4</f>
        <v>0.47889930693725957</v>
      </c>
      <c r="D2" s="66">
        <f t="shared" ref="D2:G2" si="0">D3/D4</f>
        <v>0.56154662346404405</v>
      </c>
      <c r="E2" s="66">
        <f t="shared" si="0"/>
        <v>0.54498140771425296</v>
      </c>
      <c r="F2" s="66">
        <f t="shared" si="0"/>
        <v>0.52198966341314657</v>
      </c>
      <c r="G2" s="66">
        <f t="shared" si="0"/>
        <v>0.5280503836272572</v>
      </c>
    </row>
    <row r="3" spans="1:8" x14ac:dyDescent="0.35">
      <c r="A3" s="32" t="s">
        <v>151</v>
      </c>
      <c r="B3" s="33" t="s">
        <v>87</v>
      </c>
      <c r="C3" s="76">
        <v>231067000</v>
      </c>
      <c r="D3" s="76">
        <v>246095000</v>
      </c>
      <c r="E3" s="76">
        <v>246809000</v>
      </c>
      <c r="F3" s="76">
        <v>261889000</v>
      </c>
      <c r="G3" s="76">
        <v>272747000</v>
      </c>
    </row>
    <row r="4" spans="1:8" x14ac:dyDescent="0.35">
      <c r="A4" s="32" t="s">
        <v>152</v>
      </c>
      <c r="B4" s="33" t="s">
        <v>87</v>
      </c>
      <c r="C4" s="76">
        <v>482496000</v>
      </c>
      <c r="D4" s="76">
        <v>438245000</v>
      </c>
      <c r="E4" s="76">
        <v>452876000</v>
      </c>
      <c r="F4" s="76">
        <v>501713000</v>
      </c>
      <c r="G4" s="76">
        <v>516517000</v>
      </c>
    </row>
    <row r="7" spans="1:8" x14ac:dyDescent="0.35">
      <c r="A7" s="40"/>
      <c r="B7" s="40" t="s">
        <v>88</v>
      </c>
      <c r="C7" s="86" t="s">
        <v>89</v>
      </c>
      <c r="D7" s="86"/>
      <c r="E7" s="86"/>
      <c r="F7" s="86"/>
      <c r="G7" s="86"/>
      <c r="H7" s="40" t="s">
        <v>90</v>
      </c>
    </row>
    <row r="8" spans="1:8" x14ac:dyDescent="0.35">
      <c r="A8" s="41" t="s">
        <v>82</v>
      </c>
      <c r="B8" s="41" t="s">
        <v>91</v>
      </c>
      <c r="C8" s="41" t="s">
        <v>93</v>
      </c>
      <c r="D8" s="41" t="s">
        <v>93</v>
      </c>
      <c r="E8" s="41" t="s">
        <v>93</v>
      </c>
      <c r="F8" s="41" t="s">
        <v>93</v>
      </c>
      <c r="G8" s="41" t="s">
        <v>93</v>
      </c>
      <c r="H8" s="41" t="s">
        <v>153</v>
      </c>
    </row>
    <row r="9" spans="1:8" x14ac:dyDescent="0.35">
      <c r="A9" s="55" t="s">
        <v>151</v>
      </c>
      <c r="B9" s="56" t="s">
        <v>154</v>
      </c>
      <c r="C9" s="57" t="s">
        <v>92</v>
      </c>
      <c r="D9" s="57" t="s">
        <v>9</v>
      </c>
      <c r="E9" s="57" t="s">
        <v>158</v>
      </c>
      <c r="F9" s="57" t="s">
        <v>37</v>
      </c>
      <c r="G9" s="57" t="s">
        <v>12</v>
      </c>
      <c r="H9" s="57" t="s">
        <v>155</v>
      </c>
    </row>
    <row r="10" spans="1:8" x14ac:dyDescent="0.35">
      <c r="A10" s="55" t="s">
        <v>152</v>
      </c>
      <c r="B10" s="56" t="s">
        <v>154</v>
      </c>
      <c r="C10" s="53" t="s">
        <v>92</v>
      </c>
      <c r="D10" s="53" t="s">
        <v>9</v>
      </c>
      <c r="E10" s="57" t="s">
        <v>158</v>
      </c>
      <c r="F10" s="57" t="s">
        <v>37</v>
      </c>
      <c r="G10" s="53" t="s">
        <v>12</v>
      </c>
      <c r="H10" s="57" t="s">
        <v>96</v>
      </c>
    </row>
    <row r="11" spans="1:8" ht="18" customHeight="1" x14ac:dyDescent="0.35">
      <c r="A11" t="s">
        <v>99</v>
      </c>
    </row>
    <row r="29" spans="25:25" x14ac:dyDescent="0.35">
      <c r="Y29" t="e">
        <f>Y26/Y28</f>
        <v>#DIV/0!</v>
      </c>
    </row>
  </sheetData>
  <mergeCells count="1">
    <mergeCell ref="C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72FD7-D7D6-4C90-9D82-210C618FE6EA}">
  <dimension ref="A1:G16"/>
  <sheetViews>
    <sheetView workbookViewId="0">
      <selection activeCell="C2" sqref="C2"/>
    </sheetView>
  </sheetViews>
  <sheetFormatPr defaultRowHeight="14.5" x14ac:dyDescent="0.35"/>
  <cols>
    <col min="1" max="1" width="52.54296875" customWidth="1"/>
    <col min="2" max="2" width="29.08984375" customWidth="1"/>
    <col min="3" max="3" width="6.81640625" bestFit="1" customWidth="1"/>
    <col min="12" max="12" width="3" customWidth="1"/>
    <col min="13" max="13" width="14.453125" customWidth="1"/>
    <col min="23" max="23" width="3" customWidth="1"/>
    <col min="24" max="24" width="13.54296875" customWidth="1"/>
    <col min="34" max="34" width="2.81640625" customWidth="1"/>
  </cols>
  <sheetData>
    <row r="1" spans="1:7" x14ac:dyDescent="0.35">
      <c r="A1" s="50"/>
      <c r="B1" s="12" t="s">
        <v>54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28</v>
      </c>
    </row>
    <row r="2" spans="1:7" x14ac:dyDescent="0.35">
      <c r="A2" s="15" t="s">
        <v>13</v>
      </c>
      <c r="B2" s="51" t="s">
        <v>59</v>
      </c>
      <c r="C2" s="66">
        <v>1.1650994318181818</v>
      </c>
      <c r="D2" s="66">
        <v>1.1497625698324023</v>
      </c>
      <c r="E2" s="66">
        <v>1.1399999999999999</v>
      </c>
      <c r="F2" s="66">
        <v>1.1599999999999999</v>
      </c>
      <c r="G2" s="66">
        <v>1.131</v>
      </c>
    </row>
    <row r="4" spans="1:7" x14ac:dyDescent="0.35">
      <c r="A4" s="60" t="s">
        <v>40</v>
      </c>
      <c r="B4" s="60" t="s">
        <v>61</v>
      </c>
      <c r="C4" s="60">
        <f>SUM(C5:C7)</f>
        <v>820.23</v>
      </c>
      <c r="D4" s="60">
        <f t="shared" ref="D4:G4" si="0">SUM(D5:D7)</f>
        <v>823.23</v>
      </c>
      <c r="E4" s="60">
        <f t="shared" si="0"/>
        <v>825.21</v>
      </c>
      <c r="F4" s="60">
        <f t="shared" si="0"/>
        <v>838.89</v>
      </c>
      <c r="G4" s="60">
        <f t="shared" si="0"/>
        <v>837.31999999999994</v>
      </c>
    </row>
    <row r="5" spans="1:7" x14ac:dyDescent="0.35">
      <c r="A5" s="60" t="s">
        <v>159</v>
      </c>
      <c r="B5" s="60" t="s">
        <v>61</v>
      </c>
      <c r="C5" s="60">
        <v>279.69</v>
      </c>
      <c r="D5" s="60">
        <v>279.69</v>
      </c>
      <c r="E5" s="60">
        <v>281.08999999999997</v>
      </c>
      <c r="F5" s="60">
        <v>286.08999999999997</v>
      </c>
      <c r="G5" s="60">
        <v>286.08999999999997</v>
      </c>
    </row>
    <row r="6" spans="1:7" x14ac:dyDescent="0.35">
      <c r="A6" s="60" t="s">
        <v>160</v>
      </c>
      <c r="B6" s="60" t="s">
        <v>61</v>
      </c>
      <c r="C6" s="60">
        <v>260.06</v>
      </c>
      <c r="D6" s="60">
        <v>263.06</v>
      </c>
      <c r="E6" s="60">
        <v>263.64</v>
      </c>
      <c r="F6" s="60">
        <v>272.32</v>
      </c>
      <c r="G6" s="60">
        <v>266.82</v>
      </c>
    </row>
    <row r="7" spans="1:7" x14ac:dyDescent="0.35">
      <c r="A7" s="60" t="s">
        <v>161</v>
      </c>
      <c r="B7" s="60" t="s">
        <v>61</v>
      </c>
      <c r="C7" s="60">
        <v>280.48</v>
      </c>
      <c r="D7" s="60">
        <v>280.48</v>
      </c>
      <c r="E7" s="60">
        <v>280.48</v>
      </c>
      <c r="F7" s="60">
        <v>280.48</v>
      </c>
      <c r="G7" s="60">
        <v>284.41000000000003</v>
      </c>
    </row>
    <row r="10" spans="1:7" x14ac:dyDescent="0.35">
      <c r="A10" s="40"/>
      <c r="B10" s="40" t="s">
        <v>88</v>
      </c>
      <c r="C10" s="86" t="s">
        <v>89</v>
      </c>
      <c r="D10" s="86"/>
      <c r="E10" s="86"/>
      <c r="F10" s="86"/>
      <c r="G10" s="86"/>
    </row>
    <row r="11" spans="1:7" ht="43.5" x14ac:dyDescent="0.35">
      <c r="A11" s="61" t="s">
        <v>13</v>
      </c>
      <c r="B11" s="77" t="s">
        <v>162</v>
      </c>
      <c r="C11" s="78" t="s">
        <v>92</v>
      </c>
      <c r="D11" s="78" t="s">
        <v>39</v>
      </c>
      <c r="E11" s="78" t="s">
        <v>38</v>
      </c>
      <c r="F11" s="78" t="s">
        <v>20</v>
      </c>
      <c r="G11" s="78" t="s">
        <v>1</v>
      </c>
    </row>
    <row r="12" spans="1:7" ht="17.25" customHeight="1" x14ac:dyDescent="0.35">
      <c r="A12" s="55" t="s">
        <v>40</v>
      </c>
      <c r="B12" s="87" t="s">
        <v>163</v>
      </c>
      <c r="C12" s="53" t="s">
        <v>92</v>
      </c>
      <c r="D12" s="53" t="s">
        <v>43</v>
      </c>
      <c r="E12" s="53" t="s">
        <v>42</v>
      </c>
      <c r="F12" s="53" t="s">
        <v>41</v>
      </c>
      <c r="G12" s="53" t="s">
        <v>14</v>
      </c>
    </row>
    <row r="13" spans="1:7" x14ac:dyDescent="0.35">
      <c r="A13" s="43" t="s">
        <v>164</v>
      </c>
      <c r="B13" s="87"/>
      <c r="C13" s="53" t="s">
        <v>92</v>
      </c>
      <c r="D13" s="53" t="s">
        <v>43</v>
      </c>
      <c r="E13" s="53" t="s">
        <v>42</v>
      </c>
      <c r="F13" s="53" t="s">
        <v>41</v>
      </c>
      <c r="G13" s="53" t="s">
        <v>14</v>
      </c>
    </row>
    <row r="14" spans="1:7" x14ac:dyDescent="0.35">
      <c r="A14" s="43" t="s">
        <v>160</v>
      </c>
      <c r="B14" s="87"/>
      <c r="C14" s="53" t="s">
        <v>92</v>
      </c>
      <c r="D14" s="53" t="s">
        <v>43</v>
      </c>
      <c r="E14" s="53" t="s">
        <v>42</v>
      </c>
      <c r="F14" s="53" t="s">
        <v>41</v>
      </c>
      <c r="G14" s="53" t="s">
        <v>14</v>
      </c>
    </row>
    <row r="15" spans="1:7" x14ac:dyDescent="0.35">
      <c r="A15" s="43" t="s">
        <v>161</v>
      </c>
      <c r="B15" s="87"/>
      <c r="C15" s="45" t="s">
        <v>92</v>
      </c>
      <c r="D15" s="53" t="s">
        <v>43</v>
      </c>
      <c r="E15" s="53" t="s">
        <v>42</v>
      </c>
      <c r="F15" s="53" t="s">
        <v>41</v>
      </c>
      <c r="G15" s="53" t="s">
        <v>14</v>
      </c>
    </row>
    <row r="16" spans="1:7" x14ac:dyDescent="0.35">
      <c r="A16" t="s">
        <v>99</v>
      </c>
    </row>
  </sheetData>
  <mergeCells count="2">
    <mergeCell ref="C10:G10"/>
    <mergeCell ref="B12:B15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275A-A318-4A3D-8BCB-3445D372F076}">
  <dimension ref="A1:J15"/>
  <sheetViews>
    <sheetView workbookViewId="0">
      <selection activeCell="D7" sqref="D7"/>
    </sheetView>
  </sheetViews>
  <sheetFormatPr defaultRowHeight="14.5" x14ac:dyDescent="0.35"/>
  <cols>
    <col min="1" max="1" width="12.08984375" bestFit="1" customWidth="1"/>
    <col min="2" max="2" width="13.1796875" bestFit="1" customWidth="1"/>
    <col min="3" max="3" width="13.08984375" bestFit="1" customWidth="1"/>
    <col min="4" max="4" width="34.26953125" bestFit="1" customWidth="1"/>
    <col min="5" max="9" width="15.90625" customWidth="1"/>
  </cols>
  <sheetData>
    <row r="1" spans="1:10" x14ac:dyDescent="0.35">
      <c r="A1" s="12"/>
      <c r="B1" s="12"/>
      <c r="C1" s="12" t="s">
        <v>54</v>
      </c>
      <c r="D1" s="12" t="s">
        <v>55</v>
      </c>
      <c r="E1" s="13" t="s">
        <v>24</v>
      </c>
      <c r="F1" s="13" t="s">
        <v>25</v>
      </c>
      <c r="G1" s="13" t="s">
        <v>26</v>
      </c>
      <c r="H1" s="13" t="s">
        <v>27</v>
      </c>
      <c r="I1" s="13" t="s">
        <v>28</v>
      </c>
      <c r="J1" s="14" t="s">
        <v>56</v>
      </c>
    </row>
    <row r="2" spans="1:10" x14ac:dyDescent="0.35">
      <c r="A2" s="79" t="s">
        <v>57</v>
      </c>
      <c r="B2" s="81" t="s">
        <v>58</v>
      </c>
      <c r="C2" s="15" t="s">
        <v>59</v>
      </c>
      <c r="D2" s="15" t="s">
        <v>23</v>
      </c>
      <c r="E2" s="16">
        <f>'3.1.1 Saldo baten en lasten'!C2</f>
        <v>-208000</v>
      </c>
      <c r="F2" s="16">
        <f>'3.1.1 Saldo baten en lasten'!D2</f>
        <v>1891000</v>
      </c>
      <c r="G2" s="16">
        <f>'3.1.1 Saldo baten en lasten'!E2</f>
        <v>3561000</v>
      </c>
      <c r="H2" s="16">
        <f>'3.1.1 Saldo baten en lasten'!F2</f>
        <v>4075000</v>
      </c>
      <c r="I2" s="16">
        <f>'3.1.1 Saldo baten en lasten'!G2</f>
        <v>12579000</v>
      </c>
      <c r="J2" s="17" t="s">
        <v>60</v>
      </c>
    </row>
    <row r="3" spans="1:10" x14ac:dyDescent="0.35">
      <c r="A3" s="80"/>
      <c r="B3" s="82"/>
      <c r="C3" s="18" t="s">
        <v>61</v>
      </c>
      <c r="D3" s="18" t="s">
        <v>62</v>
      </c>
      <c r="E3" s="19">
        <f>'3.1.1 Saldo baten en lasten'!C4</f>
        <v>-30966000</v>
      </c>
      <c r="F3" s="19">
        <f>'3.1.1 Saldo baten en lasten'!D4</f>
        <v>-14709000</v>
      </c>
      <c r="G3" s="19">
        <f>'3.1.1 Saldo baten en lasten'!E4</f>
        <v>-308000</v>
      </c>
      <c r="H3" s="19">
        <f>'3.1.1 Saldo baten en lasten'!F4</f>
        <v>489000</v>
      </c>
      <c r="I3" s="19">
        <f>'3.1.1 Saldo baten en lasten'!G4</f>
        <v>1221000</v>
      </c>
      <c r="J3" s="20" t="s">
        <v>63</v>
      </c>
    </row>
    <row r="4" spans="1:10" x14ac:dyDescent="0.35">
      <c r="A4" s="80"/>
      <c r="B4" s="82" t="s">
        <v>64</v>
      </c>
      <c r="C4" s="15" t="s">
        <v>59</v>
      </c>
      <c r="D4" s="15" t="s">
        <v>65</v>
      </c>
      <c r="E4" s="16">
        <f>'3.2.1 Ben. (inc) weerstandscap'!C2</f>
        <v>10800000</v>
      </c>
      <c r="F4" s="16">
        <f>'3.2.1 Ben. (inc) weerstandscap'!D2</f>
        <v>14800000</v>
      </c>
      <c r="G4" s="16">
        <f>'3.2.1 Ben. (inc) weerstandscap'!E2</f>
        <v>16600000.000000002</v>
      </c>
      <c r="H4" s="16">
        <f>'3.2.1 Ben. (inc) weerstandscap'!F2</f>
        <v>12700000</v>
      </c>
      <c r="I4" s="16">
        <f>'3.2.1 Ben. (inc) weerstandscap'!G2</f>
        <v>11900000</v>
      </c>
      <c r="J4" s="17" t="s">
        <v>66</v>
      </c>
    </row>
    <row r="5" spans="1:10" x14ac:dyDescent="0.35">
      <c r="A5" s="80"/>
      <c r="B5" s="82"/>
      <c r="C5" s="15" t="s">
        <v>67</v>
      </c>
      <c r="D5" s="15" t="s">
        <v>8</v>
      </c>
      <c r="E5" s="21">
        <f>'3.2.2 Risicovolle investeringen'!C2</f>
        <v>71874000</v>
      </c>
      <c r="F5" s="21">
        <f>'3.2.2 Risicovolle investeringen'!D2</f>
        <v>80263000</v>
      </c>
      <c r="G5" s="21">
        <f>'3.2.2 Risicovolle investeringen'!E2</f>
        <v>84860000</v>
      </c>
      <c r="H5" s="21">
        <f>'3.2.2 Risicovolle investeringen'!F2</f>
        <v>78507000</v>
      </c>
      <c r="I5" s="21">
        <f>'3.2.2 Risicovolle investeringen'!G2</f>
        <v>80499000</v>
      </c>
      <c r="J5" s="22" t="s">
        <v>68</v>
      </c>
    </row>
    <row r="6" spans="1:10" x14ac:dyDescent="0.35">
      <c r="A6" s="80"/>
      <c r="B6" s="82"/>
      <c r="C6" s="15" t="s">
        <v>67</v>
      </c>
      <c r="D6" s="15" t="s">
        <v>29</v>
      </c>
      <c r="E6" s="21">
        <f>'3.2.3 Verstrekte garanties'!C2</f>
        <v>937622000</v>
      </c>
      <c r="F6" s="21">
        <f>'3.2.3 Verstrekte garanties'!D2</f>
        <v>908666000</v>
      </c>
      <c r="G6" s="21">
        <f>'3.2.3 Verstrekte garanties'!E2</f>
        <v>873180000</v>
      </c>
      <c r="H6" s="21">
        <f>'3.2.3 Verstrekte garanties'!F2</f>
        <v>841146000</v>
      </c>
      <c r="I6" s="21">
        <f>'3.2.3 Verstrekte garanties'!G2</f>
        <v>868416000</v>
      </c>
      <c r="J6" s="17" t="s">
        <v>69</v>
      </c>
    </row>
    <row r="7" spans="1:10" x14ac:dyDescent="0.35">
      <c r="A7" s="80"/>
      <c r="B7" s="82" t="s">
        <v>70</v>
      </c>
      <c r="C7" s="15" t="s">
        <v>59</v>
      </c>
      <c r="D7" s="15" t="s">
        <v>71</v>
      </c>
      <c r="E7" s="21">
        <f>'3.3.1 Algemene reserve'!C2</f>
        <v>33217000</v>
      </c>
      <c r="F7" s="21">
        <f>'3.3.1 Algemene reserve'!D2</f>
        <v>22174000</v>
      </c>
      <c r="G7" s="21">
        <f>'3.3.1 Algemene reserve'!E2</f>
        <v>19529000</v>
      </c>
      <c r="H7" s="21">
        <f>'3.3.1 Algemene reserve'!F2</f>
        <v>16195000</v>
      </c>
      <c r="I7" s="21">
        <f>'3.3.1 Algemene reserve'!G2</f>
        <v>17858000</v>
      </c>
      <c r="J7" s="17" t="s">
        <v>72</v>
      </c>
    </row>
    <row r="8" spans="1:10" x14ac:dyDescent="0.35">
      <c r="A8" s="80"/>
      <c r="B8" s="82"/>
      <c r="C8" s="18" t="s">
        <v>61</v>
      </c>
      <c r="D8" s="18" t="s">
        <v>50</v>
      </c>
      <c r="E8" s="19">
        <f>'3.3.1 Algemene reserve'!C4</f>
        <v>121843000</v>
      </c>
      <c r="F8" s="19">
        <f>'3.3.1 Algemene reserve'!D4</f>
        <v>123733000</v>
      </c>
      <c r="G8" s="19">
        <f>'3.3.1 Algemene reserve'!E4</f>
        <v>127293000</v>
      </c>
      <c r="H8" s="19">
        <f>'3.3.1 Algemene reserve'!F4</f>
        <v>131370000</v>
      </c>
      <c r="I8" s="19">
        <f>'3.3.1 Algemene reserve'!G4</f>
        <v>143948000</v>
      </c>
      <c r="J8" s="23" t="s">
        <v>72</v>
      </c>
    </row>
    <row r="9" spans="1:10" x14ac:dyDescent="0.35">
      <c r="A9" s="83" t="s">
        <v>73</v>
      </c>
      <c r="B9" s="82" t="s">
        <v>58</v>
      </c>
      <c r="C9" s="15" t="s">
        <v>59</v>
      </c>
      <c r="D9" s="15" t="s">
        <v>74</v>
      </c>
      <c r="E9" s="24">
        <f>'4.1.1. Structureel saldo'!C2</f>
        <v>-2E-3</v>
      </c>
      <c r="F9" s="24">
        <f>'4.1.1. Structureel saldo'!D2</f>
        <v>0.03</v>
      </c>
      <c r="G9" s="24">
        <f>'4.1.1. Structureel saldo'!E2</f>
        <v>7.0000000000000001E-3</v>
      </c>
      <c r="H9" s="24">
        <f>'4.1.1. Structureel saldo'!F2</f>
        <v>0.02</v>
      </c>
      <c r="I9" s="24">
        <f>'4.1.1. Structureel saldo'!G2</f>
        <v>2.6024323724352264E-2</v>
      </c>
      <c r="J9" s="17" t="s">
        <v>75</v>
      </c>
    </row>
    <row r="10" spans="1:10" x14ac:dyDescent="0.35">
      <c r="A10" s="83"/>
      <c r="B10" s="82"/>
      <c r="C10" s="15" t="s">
        <v>67</v>
      </c>
      <c r="D10" s="25" t="s">
        <v>76</v>
      </c>
      <c r="E10" s="26">
        <f>'4.1.2 Verhouding schuld-activa'!C2</f>
        <v>0.77453868713807394</v>
      </c>
      <c r="F10" s="26">
        <f>'4.1.2 Verhouding schuld-activa'!D2</f>
        <v>0.75572371004600414</v>
      </c>
      <c r="G10" s="26">
        <f>'4.1.2 Verhouding schuld-activa'!E2</f>
        <v>0.7927003935634932</v>
      </c>
      <c r="H10" s="26">
        <f>'4.1.2 Verhouding schuld-activa'!F2</f>
        <v>0.87207088929657472</v>
      </c>
      <c r="I10" s="26">
        <f>'4.1.2 Verhouding schuld-activa'!G2</f>
        <v>0.90353758412509899</v>
      </c>
      <c r="J10" s="17" t="s">
        <v>77</v>
      </c>
    </row>
    <row r="11" spans="1:10" x14ac:dyDescent="0.35">
      <c r="A11" s="83"/>
      <c r="B11" s="82"/>
      <c r="C11" s="15" t="s">
        <v>67</v>
      </c>
      <c r="D11" s="25" t="s">
        <v>78</v>
      </c>
      <c r="E11" s="27" t="s">
        <v>79</v>
      </c>
      <c r="F11" s="27" t="s">
        <v>79</v>
      </c>
      <c r="G11" s="27" t="s">
        <v>79</v>
      </c>
      <c r="H11" s="27" t="s">
        <v>79</v>
      </c>
      <c r="I11" s="27" t="s">
        <v>79</v>
      </c>
      <c r="J11" s="15" t="s">
        <v>80</v>
      </c>
    </row>
    <row r="12" spans="1:10" x14ac:dyDescent="0.35">
      <c r="A12" s="83"/>
      <c r="B12" s="82" t="s">
        <v>64</v>
      </c>
      <c r="C12" s="15" t="s">
        <v>59</v>
      </c>
      <c r="D12" s="25" t="s">
        <v>65</v>
      </c>
      <c r="E12" s="28">
        <f>'3.2.1 Ben. (inc) weerstandscap'!C2</f>
        <v>10800000</v>
      </c>
      <c r="F12" s="28">
        <f>'3.2.1 Ben. (inc) weerstandscap'!D2</f>
        <v>14800000</v>
      </c>
      <c r="G12" s="28">
        <f>'3.2.1 Ben. (inc) weerstandscap'!E2</f>
        <v>16600000.000000002</v>
      </c>
      <c r="H12" s="28">
        <f>'3.2.1 Ben. (inc) weerstandscap'!F2</f>
        <v>12700000</v>
      </c>
      <c r="I12" s="28">
        <f>'3.2.1 Ben. (inc) weerstandscap'!G2</f>
        <v>11900000</v>
      </c>
      <c r="J12" s="15" t="s">
        <v>81</v>
      </c>
    </row>
    <row r="13" spans="1:10" x14ac:dyDescent="0.35">
      <c r="A13" s="83"/>
      <c r="B13" s="82"/>
      <c r="C13" s="15" t="s">
        <v>67</v>
      </c>
      <c r="D13" s="15" t="s">
        <v>82</v>
      </c>
      <c r="E13" s="26">
        <f>'4.2.2 Afh.gemeentefonds'!C2</f>
        <v>0.47889930693725957</v>
      </c>
      <c r="F13" s="26">
        <f>'4.2.2 Afh.gemeentefonds'!D2</f>
        <v>0.56154662346404405</v>
      </c>
      <c r="G13" s="26">
        <f>'4.2.2 Afh.gemeentefonds'!E2</f>
        <v>0.54498140771425296</v>
      </c>
      <c r="H13" s="26">
        <f>'4.2.2 Afh.gemeentefonds'!F2</f>
        <v>0.52198966341314657</v>
      </c>
      <c r="I13" s="26">
        <f>'4.2.2 Afh.gemeentefonds'!G2</f>
        <v>0.5280503836272572</v>
      </c>
      <c r="J13" s="15" t="s">
        <v>83</v>
      </c>
    </row>
    <row r="14" spans="1:10" x14ac:dyDescent="0.35">
      <c r="A14" s="83"/>
      <c r="B14" s="82" t="s">
        <v>70</v>
      </c>
      <c r="C14" s="15" t="s">
        <v>59</v>
      </c>
      <c r="D14" s="15" t="s">
        <v>13</v>
      </c>
      <c r="E14" s="26">
        <f>'4.2.3 Belastingdruk'!C2</f>
        <v>1.1650994318181818</v>
      </c>
      <c r="F14" s="26">
        <f>'4.2.3 Belastingdruk'!D2</f>
        <v>1.1497625698324023</v>
      </c>
      <c r="G14" s="26">
        <f>'4.2.3 Belastingdruk'!E2</f>
        <v>1.1399999999999999</v>
      </c>
      <c r="H14" s="26">
        <f>'4.2.3 Belastingdruk'!F2</f>
        <v>1.1599999999999999</v>
      </c>
      <c r="I14" s="26">
        <f>'4.2.3 Belastingdruk'!G2</f>
        <v>1.131</v>
      </c>
      <c r="J14" s="15" t="s">
        <v>84</v>
      </c>
    </row>
    <row r="15" spans="1:10" x14ac:dyDescent="0.35">
      <c r="A15" s="84"/>
      <c r="B15" s="85"/>
      <c r="C15" s="18" t="s">
        <v>61</v>
      </c>
      <c r="D15" s="18" t="s">
        <v>85</v>
      </c>
      <c r="E15" s="18">
        <f>'4.2.3 Belastingdruk'!C4</f>
        <v>820.23</v>
      </c>
      <c r="F15" s="18">
        <f>'4.2.3 Belastingdruk'!D4</f>
        <v>823.23</v>
      </c>
      <c r="G15" s="18">
        <f>'4.2.3 Belastingdruk'!E4</f>
        <v>825.21</v>
      </c>
      <c r="H15" s="18">
        <f>'4.2.3 Belastingdruk'!F4</f>
        <v>838.89</v>
      </c>
      <c r="I15" s="18">
        <f>'4.2.3 Belastingdruk'!G4</f>
        <v>837.31999999999994</v>
      </c>
      <c r="J15" s="18" t="s">
        <v>84</v>
      </c>
    </row>
  </sheetData>
  <mergeCells count="8">
    <mergeCell ref="A2:A8"/>
    <mergeCell ref="B2:B3"/>
    <mergeCell ref="B4:B6"/>
    <mergeCell ref="B7:B8"/>
    <mergeCell ref="A9:A15"/>
    <mergeCell ref="B9:B11"/>
    <mergeCell ref="B12:B13"/>
    <mergeCell ref="B14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02C8-09C8-42A8-9ECE-F16A6F926956}">
  <dimension ref="A1:G9"/>
  <sheetViews>
    <sheetView workbookViewId="0">
      <selection activeCell="D10" sqref="D10"/>
    </sheetView>
  </sheetViews>
  <sheetFormatPr defaultRowHeight="14.5" x14ac:dyDescent="0.35"/>
  <cols>
    <col min="1" max="1" width="34.54296875" bestFit="1" customWidth="1"/>
    <col min="2" max="2" width="46.81640625" bestFit="1" customWidth="1"/>
    <col min="3" max="4" width="11" bestFit="1" customWidth="1"/>
    <col min="5" max="5" width="10.08984375" bestFit="1" customWidth="1"/>
    <col min="6" max="6" width="9.453125" bestFit="1" customWidth="1"/>
    <col min="7" max="7" width="10.453125" bestFit="1" customWidth="1"/>
  </cols>
  <sheetData>
    <row r="1" spans="1:7" x14ac:dyDescent="0.35">
      <c r="A1" s="29"/>
      <c r="B1" s="12" t="s">
        <v>54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28</v>
      </c>
    </row>
    <row r="2" spans="1:7" x14ac:dyDescent="0.35">
      <c r="A2" s="30" t="s">
        <v>86</v>
      </c>
      <c r="B2" s="25" t="s">
        <v>59</v>
      </c>
      <c r="C2" s="31">
        <v>-208000</v>
      </c>
      <c r="D2" s="31">
        <v>1891000</v>
      </c>
      <c r="E2" s="31">
        <v>3561000</v>
      </c>
      <c r="F2" s="31">
        <v>4075000</v>
      </c>
      <c r="G2" s="31">
        <v>12579000</v>
      </c>
    </row>
    <row r="3" spans="1:7" x14ac:dyDescent="0.35">
      <c r="A3" s="36"/>
      <c r="B3" s="36"/>
      <c r="C3" s="36"/>
      <c r="D3" s="36"/>
      <c r="E3" s="36"/>
      <c r="F3" s="36"/>
      <c r="G3" s="36"/>
    </row>
    <row r="4" spans="1:7" x14ac:dyDescent="0.35">
      <c r="A4" s="37" t="s">
        <v>62</v>
      </c>
      <c r="B4" s="37" t="s">
        <v>61</v>
      </c>
      <c r="C4" s="38">
        <v>-30966000</v>
      </c>
      <c r="D4" s="38">
        <v>-14709000</v>
      </c>
      <c r="E4" s="38">
        <v>-308000</v>
      </c>
      <c r="F4" s="38">
        <v>489000</v>
      </c>
      <c r="G4" s="38">
        <v>1221000</v>
      </c>
    </row>
    <row r="5" spans="1:7" x14ac:dyDescent="0.35">
      <c r="A5" s="36"/>
      <c r="B5" s="36"/>
      <c r="C5" s="36"/>
      <c r="D5" s="36"/>
      <c r="E5" s="36"/>
      <c r="F5" s="36"/>
      <c r="G5" s="36"/>
    </row>
    <row r="7" spans="1:7" x14ac:dyDescent="0.35">
      <c r="A7" s="40"/>
      <c r="B7" s="40" t="s">
        <v>88</v>
      </c>
      <c r="C7" s="86" t="s">
        <v>89</v>
      </c>
      <c r="D7" s="86"/>
      <c r="E7" s="86"/>
      <c r="F7" s="86"/>
      <c r="G7" s="86"/>
    </row>
    <row r="8" spans="1:7" x14ac:dyDescent="0.35">
      <c r="A8" s="41" t="s">
        <v>86</v>
      </c>
      <c r="B8" s="41" t="s">
        <v>94</v>
      </c>
      <c r="C8" s="42" t="s">
        <v>30</v>
      </c>
      <c r="D8" s="42" t="s">
        <v>17</v>
      </c>
      <c r="E8" s="42" t="s">
        <v>16</v>
      </c>
      <c r="F8" s="42" t="s">
        <v>15</v>
      </c>
      <c r="G8" s="42" t="s">
        <v>0</v>
      </c>
    </row>
    <row r="9" spans="1:7" x14ac:dyDescent="0.35">
      <c r="A9" s="45" t="s">
        <v>62</v>
      </c>
      <c r="B9" s="45" t="s">
        <v>101</v>
      </c>
      <c r="C9" s="46" t="s">
        <v>100</v>
      </c>
      <c r="D9" s="46" t="s">
        <v>102</v>
      </c>
      <c r="E9" s="46" t="s">
        <v>103</v>
      </c>
      <c r="F9" s="46" t="s">
        <v>104</v>
      </c>
      <c r="G9" s="46" t="s">
        <v>105</v>
      </c>
    </row>
  </sheetData>
  <mergeCells count="1">
    <mergeCell ref="C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1D6D7-5D18-4632-A819-C958928FAFC2}">
  <dimension ref="A1:G6"/>
  <sheetViews>
    <sheetView workbookViewId="0">
      <selection activeCell="A6" sqref="A6"/>
    </sheetView>
  </sheetViews>
  <sheetFormatPr defaultColWidth="9.1796875" defaultRowHeight="14.5" x14ac:dyDescent="0.35"/>
  <cols>
    <col min="1" max="1" width="42" style="36" customWidth="1"/>
    <col min="2" max="2" width="30.54296875" style="36" customWidth="1"/>
    <col min="3" max="3" width="11.1796875" style="36" customWidth="1"/>
    <col min="4" max="4" width="11.453125" style="36" customWidth="1"/>
    <col min="5" max="5" width="12.81640625" style="36" customWidth="1"/>
    <col min="6" max="6" width="11.7265625" style="36" customWidth="1"/>
    <col min="7" max="7" width="12.453125" style="36" customWidth="1"/>
    <col min="8" max="19" width="9.1796875" style="36"/>
    <col min="20" max="20" width="3" style="36" customWidth="1"/>
    <col min="21" max="38" width="9.1796875" style="36"/>
    <col min="39" max="39" width="3.81640625" style="36" customWidth="1"/>
    <col min="40" max="57" width="9.1796875" style="36"/>
    <col min="58" max="58" width="2.81640625" style="36" customWidth="1"/>
    <col min="59" max="16384" width="9.1796875" style="36"/>
  </cols>
  <sheetData>
    <row r="1" spans="1:7" x14ac:dyDescent="0.35">
      <c r="A1" s="29"/>
      <c r="B1" s="12" t="s">
        <v>54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28</v>
      </c>
    </row>
    <row r="2" spans="1:7" x14ac:dyDescent="0.35">
      <c r="A2" s="30" t="s">
        <v>106</v>
      </c>
      <c r="B2" s="25" t="s">
        <v>59</v>
      </c>
      <c r="C2" s="28">
        <v>10800000</v>
      </c>
      <c r="D2" s="28">
        <v>14800000</v>
      </c>
      <c r="E2" s="28">
        <v>16600000.000000002</v>
      </c>
      <c r="F2" s="28">
        <v>12700000</v>
      </c>
      <c r="G2" s="28">
        <v>11900000</v>
      </c>
    </row>
    <row r="4" spans="1:7" x14ac:dyDescent="0.35">
      <c r="A4" s="40"/>
      <c r="B4" s="40" t="s">
        <v>88</v>
      </c>
      <c r="C4" s="86" t="s">
        <v>89</v>
      </c>
      <c r="D4" s="86"/>
      <c r="E4" s="86"/>
      <c r="F4" s="86"/>
      <c r="G4" s="86"/>
    </row>
    <row r="5" spans="1:7" ht="64.5" customHeight="1" x14ac:dyDescent="0.35">
      <c r="A5" s="47" t="s">
        <v>106</v>
      </c>
      <c r="B5" s="48" t="s">
        <v>107</v>
      </c>
      <c r="C5" s="49" t="s">
        <v>92</v>
      </c>
      <c r="D5" s="49" t="s">
        <v>20</v>
      </c>
      <c r="E5" s="49" t="s">
        <v>19</v>
      </c>
      <c r="F5" s="49" t="s">
        <v>18</v>
      </c>
      <c r="G5" s="49" t="s">
        <v>7</v>
      </c>
    </row>
    <row r="6" spans="1:7" x14ac:dyDescent="0.35">
      <c r="A6" t="s">
        <v>99</v>
      </c>
    </row>
  </sheetData>
  <mergeCells count="1">
    <mergeCell ref="C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3125-5851-4123-AB6F-4C561597C468}">
  <dimension ref="A1:H38"/>
  <sheetViews>
    <sheetView workbookViewId="0">
      <selection activeCell="F7" sqref="F7"/>
    </sheetView>
  </sheetViews>
  <sheetFormatPr defaultColWidth="9.1796875" defaultRowHeight="14.5" x14ac:dyDescent="0.35"/>
  <cols>
    <col min="1" max="1" width="58.54296875" style="36" customWidth="1"/>
    <col min="2" max="2" width="26" style="36" customWidth="1"/>
    <col min="3" max="3" width="13" style="36" bestFit="1" customWidth="1"/>
    <col min="4" max="4" width="11.453125" style="36" customWidth="1"/>
    <col min="5" max="5" width="12" style="36" customWidth="1"/>
    <col min="6" max="6" width="10.81640625" style="36" customWidth="1"/>
    <col min="7" max="7" width="12.54296875" style="36" customWidth="1"/>
    <col min="8" max="8" width="18.1796875" style="36" customWidth="1"/>
    <col min="9" max="9" width="56.453125" style="36" customWidth="1"/>
    <col min="10" max="11" width="9.1796875" style="36"/>
    <col min="12" max="12" width="2.54296875" style="36" customWidth="1"/>
    <col min="13" max="13" width="57" style="36" customWidth="1"/>
    <col min="14" max="15" width="9.1796875" style="36"/>
    <col min="16" max="16" width="2.81640625" style="36" customWidth="1"/>
    <col min="17" max="17" width="56.81640625" style="36" customWidth="1"/>
    <col min="18" max="22" width="9.1796875" style="36"/>
    <col min="23" max="23" width="2.26953125" style="36" customWidth="1"/>
    <col min="24" max="24" width="55.81640625" style="36" customWidth="1"/>
    <col min="25" max="16384" width="9.1796875" style="36"/>
  </cols>
  <sheetData>
    <row r="1" spans="1:8" x14ac:dyDescent="0.35">
      <c r="A1" s="50"/>
      <c r="B1" s="12" t="s">
        <v>54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28</v>
      </c>
    </row>
    <row r="2" spans="1:8" x14ac:dyDescent="0.35">
      <c r="A2" s="15" t="s">
        <v>8</v>
      </c>
      <c r="B2" s="51" t="s">
        <v>67</v>
      </c>
      <c r="C2" s="22">
        <f>SUM(C3:C5)</f>
        <v>71874000</v>
      </c>
      <c r="D2" s="22">
        <f t="shared" ref="D2:G2" si="0">SUM(D3:D5)</f>
        <v>80263000</v>
      </c>
      <c r="E2" s="22">
        <f t="shared" si="0"/>
        <v>84860000</v>
      </c>
      <c r="F2" s="22">
        <f t="shared" si="0"/>
        <v>78507000</v>
      </c>
      <c r="G2" s="22">
        <f t="shared" si="0"/>
        <v>80499000</v>
      </c>
    </row>
    <row r="3" spans="1:8" x14ac:dyDescent="0.35">
      <c r="A3" s="32" t="s">
        <v>108</v>
      </c>
      <c r="B3" s="33" t="s">
        <v>87</v>
      </c>
      <c r="C3" s="35">
        <v>1014000</v>
      </c>
      <c r="D3" s="35">
        <v>3014000</v>
      </c>
      <c r="E3" s="35">
        <v>3014000</v>
      </c>
      <c r="F3" s="35">
        <v>2014000</v>
      </c>
      <c r="G3" s="35">
        <v>3913000</v>
      </c>
    </row>
    <row r="4" spans="1:8" x14ac:dyDescent="0.35">
      <c r="A4" s="32" t="s">
        <v>109</v>
      </c>
      <c r="B4" s="33" t="s">
        <v>87</v>
      </c>
      <c r="C4" s="35">
        <v>55598000</v>
      </c>
      <c r="D4" s="35">
        <v>59588000</v>
      </c>
      <c r="E4" s="35">
        <v>57902000</v>
      </c>
      <c r="F4" s="35">
        <v>45320000</v>
      </c>
      <c r="G4" s="35">
        <v>34051000</v>
      </c>
    </row>
    <row r="5" spans="1:8" x14ac:dyDescent="0.35">
      <c r="A5" s="32" t="s">
        <v>110</v>
      </c>
      <c r="B5" s="33" t="s">
        <v>87</v>
      </c>
      <c r="C5" s="34">
        <v>15262000</v>
      </c>
      <c r="D5" s="34">
        <v>17661000</v>
      </c>
      <c r="E5" s="34">
        <v>23944000</v>
      </c>
      <c r="F5" s="34">
        <v>31173000</v>
      </c>
      <c r="G5" s="34">
        <v>42535000</v>
      </c>
    </row>
    <row r="6" spans="1:8" x14ac:dyDescent="0.35">
      <c r="A6" s="33" t="s">
        <v>111</v>
      </c>
      <c r="B6" s="33" t="s">
        <v>87</v>
      </c>
      <c r="C6" s="52">
        <v>-6136000</v>
      </c>
      <c r="D6" s="52">
        <v>-4785000</v>
      </c>
      <c r="E6" s="52">
        <v>-1638000</v>
      </c>
      <c r="F6" s="52">
        <v>-3011000</v>
      </c>
      <c r="G6" s="52">
        <v>-669000</v>
      </c>
    </row>
    <row r="9" spans="1:8" x14ac:dyDescent="0.35">
      <c r="A9" s="40"/>
      <c r="B9" s="40" t="s">
        <v>88</v>
      </c>
      <c r="C9" s="86" t="s">
        <v>89</v>
      </c>
      <c r="D9" s="86"/>
      <c r="E9" s="86"/>
      <c r="F9" s="86"/>
      <c r="G9" s="86"/>
      <c r="H9" s="40" t="s">
        <v>90</v>
      </c>
    </row>
    <row r="10" spans="1:8" x14ac:dyDescent="0.35">
      <c r="A10" s="41" t="s">
        <v>112</v>
      </c>
      <c r="B10" s="41" t="s">
        <v>91</v>
      </c>
      <c r="C10" s="42" t="s">
        <v>93</v>
      </c>
      <c r="D10" s="42" t="s">
        <v>93</v>
      </c>
      <c r="E10" s="42" t="s">
        <v>93</v>
      </c>
      <c r="F10" s="42" t="s">
        <v>93</v>
      </c>
      <c r="G10" s="42" t="s">
        <v>93</v>
      </c>
      <c r="H10" s="41" t="s">
        <v>117</v>
      </c>
    </row>
    <row r="11" spans="1:8" x14ac:dyDescent="0.35">
      <c r="A11" s="43" t="s">
        <v>113</v>
      </c>
      <c r="B11" s="44" t="s">
        <v>114</v>
      </c>
      <c r="C11" s="53" t="s">
        <v>46</v>
      </c>
      <c r="D11" s="53" t="s">
        <v>32</v>
      </c>
      <c r="E11" s="53" t="s">
        <v>31</v>
      </c>
      <c r="F11" s="53" t="s">
        <v>30</v>
      </c>
      <c r="G11" s="53" t="s">
        <v>9</v>
      </c>
      <c r="H11" s="53" t="s">
        <v>95</v>
      </c>
    </row>
    <row r="12" spans="1:8" x14ac:dyDescent="0.35">
      <c r="A12" s="43" t="s">
        <v>109</v>
      </c>
      <c r="B12" s="44" t="s">
        <v>114</v>
      </c>
      <c r="C12" s="53" t="s">
        <v>46</v>
      </c>
      <c r="D12" s="53" t="s">
        <v>32</v>
      </c>
      <c r="E12" s="53" t="s">
        <v>31</v>
      </c>
      <c r="F12" s="53" t="s">
        <v>30</v>
      </c>
      <c r="G12" s="53" t="s">
        <v>9</v>
      </c>
      <c r="H12" s="53" t="s">
        <v>96</v>
      </c>
    </row>
    <row r="13" spans="1:8" x14ac:dyDescent="0.35">
      <c r="A13" s="43" t="s">
        <v>115</v>
      </c>
      <c r="B13" s="44" t="s">
        <v>114</v>
      </c>
      <c r="C13" s="53" t="s">
        <v>46</v>
      </c>
      <c r="D13" s="53" t="s">
        <v>32</v>
      </c>
      <c r="E13" s="53" t="s">
        <v>31</v>
      </c>
      <c r="F13" s="53" t="s">
        <v>30</v>
      </c>
      <c r="G13" s="53" t="s">
        <v>9</v>
      </c>
      <c r="H13" s="44" t="s">
        <v>97</v>
      </c>
    </row>
    <row r="14" spans="1:8" ht="32.25" customHeight="1" x14ac:dyDescent="0.35">
      <c r="A14" s="53" t="s">
        <v>111</v>
      </c>
      <c r="B14" s="54" t="s">
        <v>116</v>
      </c>
      <c r="C14" s="53" t="s">
        <v>0</v>
      </c>
      <c r="D14" s="53" t="s">
        <v>104</v>
      </c>
      <c r="E14" s="53" t="s">
        <v>33</v>
      </c>
      <c r="F14" s="53" t="s">
        <v>45</v>
      </c>
      <c r="G14" s="53" t="s">
        <v>44</v>
      </c>
      <c r="H14" s="54" t="s">
        <v>98</v>
      </c>
    </row>
    <row r="15" spans="1:8" ht="15.65" customHeight="1" x14ac:dyDescent="0.35">
      <c r="A15"/>
    </row>
    <row r="16" spans="1:8" ht="15.65" customHeight="1" x14ac:dyDescent="0.35"/>
    <row r="17" ht="15.65" customHeight="1" x14ac:dyDescent="0.35"/>
    <row r="18" ht="15.65" customHeight="1" x14ac:dyDescent="0.35"/>
    <row r="19" ht="15.65" customHeight="1" x14ac:dyDescent="0.35"/>
    <row r="37" ht="15" customHeight="1" x14ac:dyDescent="0.35"/>
    <row r="38" ht="15" customHeight="1" x14ac:dyDescent="0.35"/>
  </sheetData>
  <mergeCells count="1">
    <mergeCell ref="C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6E08-8848-4CFC-BFA6-B29E7212EA9D}">
  <dimension ref="A1:H31"/>
  <sheetViews>
    <sheetView zoomScale="115" zoomScaleNormal="115" workbookViewId="0">
      <selection activeCell="A11" sqref="A11"/>
    </sheetView>
  </sheetViews>
  <sheetFormatPr defaultColWidth="9.1796875" defaultRowHeight="14.5" x14ac:dyDescent="0.35"/>
  <cols>
    <col min="1" max="1" width="39" style="36" customWidth="1"/>
    <col min="2" max="2" width="23.81640625" style="36" customWidth="1"/>
    <col min="3" max="3" width="16" style="36" customWidth="1"/>
    <col min="4" max="4" width="13.453125" style="36" customWidth="1"/>
    <col min="5" max="6" width="13.26953125" style="36" customWidth="1"/>
    <col min="7" max="7" width="13.453125" style="36" customWidth="1"/>
    <col min="8" max="8" width="11.81640625" style="36" customWidth="1"/>
    <col min="9" max="9" width="9.1796875" style="36"/>
    <col min="10" max="10" width="14" style="36" customWidth="1"/>
    <col min="11" max="11" width="10.1796875" style="36" customWidth="1"/>
    <col min="12" max="21" width="9.1796875" style="36"/>
    <col min="22" max="22" width="3.1796875" style="36" customWidth="1"/>
    <col min="23" max="23" width="30.81640625" style="36" customWidth="1"/>
    <col min="24" max="32" width="9.1796875" style="36"/>
    <col min="33" max="33" width="2.54296875" style="36" customWidth="1"/>
    <col min="34" max="34" width="28.54296875" style="36" customWidth="1"/>
    <col min="35" max="42" width="9.1796875" style="36"/>
    <col min="43" max="45" width="8.7265625" style="36" customWidth="1"/>
    <col min="46" max="16384" width="9.1796875" style="36"/>
  </cols>
  <sheetData>
    <row r="1" spans="1:8" x14ac:dyDescent="0.35">
      <c r="A1" s="50"/>
      <c r="B1" s="12" t="s">
        <v>54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28</v>
      </c>
    </row>
    <row r="2" spans="1:8" x14ac:dyDescent="0.35">
      <c r="A2" s="15" t="s">
        <v>29</v>
      </c>
      <c r="B2" s="51" t="s">
        <v>67</v>
      </c>
      <c r="C2" s="22">
        <f>SUM(C3:C4)</f>
        <v>937622000</v>
      </c>
      <c r="D2" s="22">
        <f>SUM(D3:D4)</f>
        <v>908666000</v>
      </c>
      <c r="E2" s="22">
        <f>SUM(E3:E4)</f>
        <v>873180000</v>
      </c>
      <c r="F2" s="22">
        <f>SUM(F3:F4)</f>
        <v>841146000</v>
      </c>
      <c r="G2" s="22">
        <f>SUM(G3:G4)</f>
        <v>868416000</v>
      </c>
    </row>
    <row r="3" spans="1:8" x14ac:dyDescent="0.35">
      <c r="A3" s="32" t="s">
        <v>118</v>
      </c>
      <c r="B3" s="33" t="s">
        <v>87</v>
      </c>
      <c r="C3" s="35">
        <v>836002000</v>
      </c>
      <c r="D3" s="35">
        <v>800232000</v>
      </c>
      <c r="E3" s="35">
        <v>778633000</v>
      </c>
      <c r="F3" s="35">
        <v>742956000</v>
      </c>
      <c r="G3" s="35">
        <v>771602000</v>
      </c>
    </row>
    <row r="4" spans="1:8" x14ac:dyDescent="0.35">
      <c r="A4" s="32" t="s">
        <v>119</v>
      </c>
      <c r="B4" s="33" t="s">
        <v>87</v>
      </c>
      <c r="C4" s="35">
        <v>101620000</v>
      </c>
      <c r="D4" s="35">
        <v>108434000</v>
      </c>
      <c r="E4" s="35">
        <v>94547000</v>
      </c>
      <c r="F4" s="35">
        <v>98190000</v>
      </c>
      <c r="G4" s="35">
        <v>96814000</v>
      </c>
    </row>
    <row r="7" spans="1:8" x14ac:dyDescent="0.35">
      <c r="A7" s="40"/>
      <c r="B7" s="40" t="s">
        <v>88</v>
      </c>
      <c r="C7" s="86" t="s">
        <v>89</v>
      </c>
      <c r="D7" s="86"/>
      <c r="E7" s="86"/>
      <c r="F7" s="86"/>
      <c r="G7" s="86"/>
      <c r="H7" s="40" t="s">
        <v>90</v>
      </c>
    </row>
    <row r="8" spans="1:8" x14ac:dyDescent="0.35">
      <c r="A8" s="41" t="s">
        <v>29</v>
      </c>
      <c r="B8" s="41" t="s">
        <v>91</v>
      </c>
      <c r="C8" s="42" t="s">
        <v>93</v>
      </c>
      <c r="D8" s="42" t="s">
        <v>93</v>
      </c>
      <c r="E8" s="42" t="s">
        <v>93</v>
      </c>
      <c r="F8" s="42" t="s">
        <v>93</v>
      </c>
      <c r="G8" s="42" t="s">
        <v>93</v>
      </c>
      <c r="H8" s="41" t="s">
        <v>120</v>
      </c>
    </row>
    <row r="9" spans="1:8" ht="43.5" x14ac:dyDescent="0.35">
      <c r="A9" s="55" t="s">
        <v>118</v>
      </c>
      <c r="B9" s="56" t="s">
        <v>122</v>
      </c>
      <c r="C9" s="57" t="s">
        <v>123</v>
      </c>
      <c r="D9" s="57" t="s">
        <v>12</v>
      </c>
      <c r="E9" s="57" t="s">
        <v>34</v>
      </c>
      <c r="F9" s="57" t="s">
        <v>125</v>
      </c>
      <c r="G9" s="57" t="s">
        <v>11</v>
      </c>
      <c r="H9" s="57" t="s">
        <v>95</v>
      </c>
    </row>
    <row r="10" spans="1:8" ht="43.5" x14ac:dyDescent="0.35">
      <c r="A10" s="55" t="s">
        <v>119</v>
      </c>
      <c r="B10" s="56" t="s">
        <v>122</v>
      </c>
      <c r="C10" s="57" t="s">
        <v>123</v>
      </c>
      <c r="D10" s="57" t="s">
        <v>12</v>
      </c>
      <c r="E10" s="57" t="s">
        <v>34</v>
      </c>
      <c r="F10" s="57" t="s">
        <v>125</v>
      </c>
      <c r="G10" s="57" t="s">
        <v>11</v>
      </c>
      <c r="H10" s="57" t="s">
        <v>121</v>
      </c>
    </row>
    <row r="11" spans="1:8" x14ac:dyDescent="0.35">
      <c r="A11" t="s">
        <v>124</v>
      </c>
    </row>
    <row r="31" ht="12.65" customHeight="1" x14ac:dyDescent="0.35"/>
  </sheetData>
  <mergeCells count="1">
    <mergeCell ref="C7:G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C282D-8D27-407C-B9FD-99469A2609D4}">
  <dimension ref="A1:O14"/>
  <sheetViews>
    <sheetView zoomScaleNormal="100" workbookViewId="0">
      <selection activeCell="C2" sqref="C2"/>
    </sheetView>
  </sheetViews>
  <sheetFormatPr defaultColWidth="9.1796875" defaultRowHeight="14.5" x14ac:dyDescent="0.35"/>
  <cols>
    <col min="1" max="1" width="43.453125" style="36" customWidth="1"/>
    <col min="2" max="2" width="23.26953125" style="36" customWidth="1"/>
    <col min="3" max="3" width="12.7265625" style="36" customWidth="1"/>
    <col min="4" max="4" width="12.453125" style="36" customWidth="1"/>
    <col min="5" max="5" width="11.81640625" style="36" customWidth="1"/>
    <col min="6" max="6" width="11.7265625" style="36" customWidth="1"/>
    <col min="7" max="7" width="12.54296875" style="36" customWidth="1"/>
    <col min="8" max="18" width="9.1796875" style="36"/>
    <col min="19" max="19" width="2.1796875" style="36" customWidth="1"/>
    <col min="20" max="20" width="40.1796875" style="36" customWidth="1"/>
    <col min="21" max="21" width="8.7265625" style="36" customWidth="1"/>
    <col min="22" max="24" width="9.1796875" style="36"/>
    <col min="25" max="25" width="3.453125" style="36" customWidth="1"/>
    <col min="26" max="26" width="41.7265625" style="36" customWidth="1"/>
    <col min="27" max="30" width="9.1796875" style="36"/>
    <col min="31" max="31" width="2.7265625" style="36" customWidth="1"/>
    <col min="32" max="32" width="42.1796875" style="36" customWidth="1"/>
    <col min="33" max="16384" width="9.1796875" style="36"/>
  </cols>
  <sheetData>
    <row r="1" spans="1:15" x14ac:dyDescent="0.35">
      <c r="A1" s="50"/>
      <c r="B1" s="12" t="s">
        <v>54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28</v>
      </c>
    </row>
    <row r="2" spans="1:15" ht="29" x14ac:dyDescent="0.35">
      <c r="A2" s="58" t="s">
        <v>126</v>
      </c>
      <c r="B2" s="59" t="s">
        <v>59</v>
      </c>
      <c r="C2" s="63">
        <v>33217000</v>
      </c>
      <c r="D2" s="63">
        <v>22174000</v>
      </c>
      <c r="E2" s="63">
        <v>19529000</v>
      </c>
      <c r="F2" s="63">
        <v>16195000</v>
      </c>
      <c r="G2" s="63">
        <v>17858000</v>
      </c>
    </row>
    <row r="3" spans="1:15" customFormat="1" x14ac:dyDescent="0.35"/>
    <row r="4" spans="1:15" s="5" customFormat="1" x14ac:dyDescent="0.35">
      <c r="A4" s="60" t="s">
        <v>50</v>
      </c>
      <c r="B4" s="60" t="s">
        <v>61</v>
      </c>
      <c r="C4" s="39">
        <f>C2+SUM(C5:C6)</f>
        <v>121843000</v>
      </c>
      <c r="D4" s="39">
        <f t="shared" ref="D4:G4" si="0">D2+SUM(D5:D6)</f>
        <v>123733000</v>
      </c>
      <c r="E4" s="39">
        <f t="shared" si="0"/>
        <v>127293000</v>
      </c>
      <c r="F4" s="39">
        <f t="shared" si="0"/>
        <v>131370000</v>
      </c>
      <c r="G4" s="39">
        <f t="shared" si="0"/>
        <v>143948000</v>
      </c>
      <c r="H4" s="36"/>
      <c r="I4" s="36"/>
      <c r="J4" s="36"/>
      <c r="K4" s="36"/>
      <c r="L4" s="36"/>
      <c r="M4" s="36"/>
      <c r="N4" s="36"/>
      <c r="O4" s="36"/>
    </row>
    <row r="5" spans="1:15" x14ac:dyDescent="0.35">
      <c r="A5" s="60" t="s">
        <v>127</v>
      </c>
      <c r="B5" s="37" t="s">
        <v>61</v>
      </c>
      <c r="C5" s="39">
        <v>78285000</v>
      </c>
      <c r="D5" s="39">
        <v>95340000</v>
      </c>
      <c r="E5" s="39">
        <v>106345000</v>
      </c>
      <c r="F5" s="39">
        <v>105820000</v>
      </c>
      <c r="G5" s="39">
        <v>125037000</v>
      </c>
    </row>
    <row r="6" spans="1:15" x14ac:dyDescent="0.35">
      <c r="A6" s="60" t="s">
        <v>128</v>
      </c>
      <c r="B6" s="37" t="s">
        <v>61</v>
      </c>
      <c r="C6" s="39">
        <v>10341000</v>
      </c>
      <c r="D6" s="39">
        <v>6219000</v>
      </c>
      <c r="E6" s="39">
        <v>1419000</v>
      </c>
      <c r="F6" s="39">
        <v>9355000</v>
      </c>
      <c r="G6" s="39">
        <v>1053000</v>
      </c>
    </row>
    <row r="9" spans="1:15" x14ac:dyDescent="0.35">
      <c r="A9" s="40"/>
      <c r="B9" s="40" t="s">
        <v>88</v>
      </c>
      <c r="C9" s="86" t="s">
        <v>89</v>
      </c>
      <c r="D9" s="86"/>
      <c r="E9" s="86"/>
      <c r="F9" s="86"/>
      <c r="G9" s="86"/>
    </row>
    <row r="10" spans="1:15" ht="14.25" customHeight="1" x14ac:dyDescent="0.35">
      <c r="A10" s="61" t="s">
        <v>71</v>
      </c>
      <c r="B10" s="62" t="s">
        <v>114</v>
      </c>
      <c r="C10" s="64" t="s">
        <v>92</v>
      </c>
      <c r="D10" s="62" t="s">
        <v>130</v>
      </c>
      <c r="E10" s="62" t="s">
        <v>36</v>
      </c>
      <c r="F10" s="62" t="s">
        <v>33</v>
      </c>
      <c r="G10" s="62" t="s">
        <v>10</v>
      </c>
    </row>
    <row r="11" spans="1:15" x14ac:dyDescent="0.35">
      <c r="A11" s="45" t="s">
        <v>50</v>
      </c>
      <c r="B11" s="45" t="s">
        <v>114</v>
      </c>
      <c r="C11" s="65" t="s">
        <v>92</v>
      </c>
      <c r="D11" s="45" t="s">
        <v>130</v>
      </c>
      <c r="E11" s="45" t="s">
        <v>36</v>
      </c>
      <c r="F11" s="45" t="s">
        <v>33</v>
      </c>
      <c r="G11" s="45" t="s">
        <v>10</v>
      </c>
    </row>
    <row r="12" spans="1:15" ht="16.5" customHeight="1" x14ac:dyDescent="0.35">
      <c r="A12" s="55" t="s">
        <v>129</v>
      </c>
      <c r="B12" s="57" t="s">
        <v>114</v>
      </c>
      <c r="C12" s="65" t="s">
        <v>92</v>
      </c>
      <c r="D12" s="45" t="s">
        <v>130</v>
      </c>
      <c r="E12" s="45" t="s">
        <v>36</v>
      </c>
      <c r="F12" s="45" t="s">
        <v>33</v>
      </c>
      <c r="G12" s="45" t="s">
        <v>10</v>
      </c>
    </row>
    <row r="13" spans="1:15" x14ac:dyDescent="0.35">
      <c r="A13" s="45" t="s">
        <v>35</v>
      </c>
      <c r="B13" s="45" t="s">
        <v>114</v>
      </c>
      <c r="C13" s="65" t="s">
        <v>92</v>
      </c>
      <c r="D13" s="45" t="s">
        <v>130</v>
      </c>
      <c r="E13" s="45" t="s">
        <v>36</v>
      </c>
      <c r="F13" s="45" t="s">
        <v>33</v>
      </c>
      <c r="G13" s="45" t="s">
        <v>10</v>
      </c>
    </row>
    <row r="14" spans="1:15" x14ac:dyDescent="0.35">
      <c r="A14" t="s">
        <v>99</v>
      </c>
    </row>
  </sheetData>
  <mergeCells count="1">
    <mergeCell ref="C9:G9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6D26B-2297-4011-B12F-99DD937ECD9E}">
  <dimension ref="A1:H7"/>
  <sheetViews>
    <sheetView zoomScale="90" zoomScaleNormal="90" workbookViewId="0">
      <selection activeCell="D11" sqref="D11"/>
    </sheetView>
  </sheetViews>
  <sheetFormatPr defaultColWidth="8.1796875" defaultRowHeight="14.5" x14ac:dyDescent="0.35"/>
  <cols>
    <col min="1" max="1" width="34.7265625" style="36" customWidth="1"/>
    <col min="2" max="2" width="27.453125" style="36" customWidth="1"/>
    <col min="3" max="3" width="11.453125" style="36" customWidth="1"/>
    <col min="4" max="7" width="11.453125" style="36" bestFit="1" customWidth="1"/>
    <col min="8" max="8" width="19.7265625" style="36" customWidth="1"/>
    <col min="9" max="16384" width="8.1796875" style="36"/>
  </cols>
  <sheetData>
    <row r="1" spans="1:8" x14ac:dyDescent="0.35">
      <c r="A1" s="50"/>
      <c r="B1" s="12" t="s">
        <v>54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28</v>
      </c>
    </row>
    <row r="2" spans="1:8" x14ac:dyDescent="0.35">
      <c r="A2" s="15" t="s">
        <v>74</v>
      </c>
      <c r="B2" s="51" t="s">
        <v>59</v>
      </c>
      <c r="C2" s="24">
        <v>-2E-3</v>
      </c>
      <c r="D2" s="24">
        <v>0.03</v>
      </c>
      <c r="E2" s="24">
        <v>7.0000000000000001E-3</v>
      </c>
      <c r="F2" s="24">
        <v>0.02</v>
      </c>
      <c r="G2" s="24">
        <v>2.6024323724352264E-2</v>
      </c>
    </row>
    <row r="5" spans="1:8" x14ac:dyDescent="0.35">
      <c r="A5" s="40"/>
      <c r="B5" s="40" t="s">
        <v>88</v>
      </c>
      <c r="C5" s="86" t="s">
        <v>89</v>
      </c>
      <c r="D5" s="86"/>
      <c r="E5" s="86"/>
      <c r="F5" s="86"/>
      <c r="G5" s="86"/>
      <c r="H5"/>
    </row>
    <row r="6" spans="1:8" ht="68.25" customHeight="1" x14ac:dyDescent="0.35">
      <c r="A6" s="55" t="s">
        <v>74</v>
      </c>
      <c r="B6" s="56" t="s">
        <v>131</v>
      </c>
      <c r="C6" s="57" t="s">
        <v>53</v>
      </c>
      <c r="D6" s="57" t="s">
        <v>51</v>
      </c>
      <c r="E6" s="57" t="s">
        <v>52</v>
      </c>
      <c r="F6" s="57" t="s">
        <v>20</v>
      </c>
      <c r="G6" s="57" t="s">
        <v>92</v>
      </c>
      <c r="H6"/>
    </row>
    <row r="7" spans="1:8" x14ac:dyDescent="0.35">
      <c r="A7" s="36" t="s">
        <v>132</v>
      </c>
    </row>
  </sheetData>
  <mergeCells count="1">
    <mergeCell ref="C5:G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133D-9771-44D5-9D82-54AE54EF7ED5}">
  <dimension ref="A1:CG35"/>
  <sheetViews>
    <sheetView zoomScale="90" zoomScaleNormal="90" workbookViewId="0">
      <selection activeCell="A23" sqref="A23"/>
    </sheetView>
  </sheetViews>
  <sheetFormatPr defaultColWidth="9.1796875" defaultRowHeight="14.5" x14ac:dyDescent="0.35"/>
  <cols>
    <col min="1" max="1" width="66.453125" style="36" customWidth="1"/>
    <col min="2" max="2" width="25.453125" style="36" customWidth="1"/>
    <col min="3" max="3" width="15.453125" style="36" customWidth="1"/>
    <col min="4" max="4" width="20.7265625" style="36" customWidth="1"/>
    <col min="5" max="5" width="18.81640625" style="36" customWidth="1"/>
    <col min="6" max="6" width="14.54296875" style="36" customWidth="1"/>
    <col min="7" max="7" width="14.453125" style="36" customWidth="1"/>
    <col min="8" max="8" width="14.7265625" style="36" customWidth="1"/>
    <col min="9" max="9" width="13.1796875" style="36" customWidth="1"/>
    <col min="10" max="21" width="9.1796875" style="36"/>
    <col min="22" max="22" width="5.453125" style="36" customWidth="1"/>
    <col min="23" max="41" width="9.1796875" style="36"/>
    <col min="42" max="42" width="7.54296875" style="36" customWidth="1"/>
    <col min="43" max="62" width="9.1796875" style="36"/>
    <col min="63" max="63" width="3.54296875" style="36" customWidth="1"/>
    <col min="64" max="16384" width="9.1796875" style="36"/>
  </cols>
  <sheetData>
    <row r="1" spans="1:8" x14ac:dyDescent="0.35">
      <c r="A1" s="50"/>
      <c r="B1" s="12" t="s">
        <v>54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28</v>
      </c>
    </row>
    <row r="2" spans="1:8" x14ac:dyDescent="0.35">
      <c r="A2" s="15" t="s">
        <v>133</v>
      </c>
      <c r="B2" s="51" t="s">
        <v>67</v>
      </c>
      <c r="C2" s="66">
        <v>0.77453868713807394</v>
      </c>
      <c r="D2" s="66">
        <v>0.75572371004600414</v>
      </c>
      <c r="E2" s="66">
        <v>0.7927003935634932</v>
      </c>
      <c r="F2" s="66">
        <v>0.87207088929657472</v>
      </c>
      <c r="G2" s="66">
        <v>0.90353758412509899</v>
      </c>
    </row>
    <row r="3" spans="1:8" x14ac:dyDescent="0.35">
      <c r="A3" s="32" t="s">
        <v>5</v>
      </c>
      <c r="B3" s="33" t="s">
        <v>87</v>
      </c>
      <c r="C3" s="34">
        <v>545203000</v>
      </c>
      <c r="D3" s="34">
        <v>571471000</v>
      </c>
      <c r="E3" s="34">
        <v>581420000</v>
      </c>
      <c r="F3" s="34">
        <v>590957000</v>
      </c>
      <c r="G3" s="34">
        <v>608692000</v>
      </c>
    </row>
    <row r="4" spans="1:8" x14ac:dyDescent="0.35">
      <c r="A4" s="4" t="s">
        <v>2</v>
      </c>
      <c r="B4" s="67" t="s">
        <v>87</v>
      </c>
      <c r="C4" s="74">
        <v>372916000</v>
      </c>
      <c r="D4" s="68">
        <v>287906000</v>
      </c>
      <c r="E4" s="68">
        <v>290518000</v>
      </c>
      <c r="F4" s="68">
        <v>302889000</v>
      </c>
      <c r="G4" s="68">
        <v>319553000</v>
      </c>
    </row>
    <row r="5" spans="1:8" x14ac:dyDescent="0.35">
      <c r="A5" s="4" t="s">
        <v>3</v>
      </c>
      <c r="B5" s="67" t="s">
        <v>87</v>
      </c>
      <c r="C5" s="74">
        <v>172287000</v>
      </c>
      <c r="D5" s="68">
        <v>178244000</v>
      </c>
      <c r="E5" s="68">
        <v>183798000</v>
      </c>
      <c r="F5" s="68">
        <v>179362000</v>
      </c>
      <c r="G5" s="68">
        <v>180832000</v>
      </c>
    </row>
    <row r="6" spans="1:8" x14ac:dyDescent="0.35">
      <c r="A6" s="4" t="s">
        <v>21</v>
      </c>
      <c r="B6" s="67" t="s">
        <v>87</v>
      </c>
      <c r="C6" s="74" t="s">
        <v>139</v>
      </c>
      <c r="D6" s="68">
        <v>105321000</v>
      </c>
      <c r="E6" s="68">
        <v>107104000</v>
      </c>
      <c r="F6" s="68">
        <v>108706000</v>
      </c>
      <c r="G6" s="68">
        <v>108307000</v>
      </c>
    </row>
    <row r="7" spans="1:8" x14ac:dyDescent="0.35">
      <c r="A7" s="32" t="s">
        <v>134</v>
      </c>
      <c r="B7" s="33" t="s">
        <v>87</v>
      </c>
      <c r="C7" s="34">
        <v>56612000</v>
      </c>
      <c r="D7" s="34">
        <v>62602000</v>
      </c>
      <c r="E7" s="34">
        <v>60916000</v>
      </c>
      <c r="F7" s="34">
        <v>47334000</v>
      </c>
      <c r="G7" s="34">
        <v>37964000</v>
      </c>
    </row>
    <row r="8" spans="1:8" x14ac:dyDescent="0.35">
      <c r="A8" s="32" t="s">
        <v>140</v>
      </c>
      <c r="B8" s="33" t="s">
        <v>87</v>
      </c>
      <c r="C8" s="34">
        <v>466129000</v>
      </c>
      <c r="D8" s="34">
        <v>479184000</v>
      </c>
      <c r="E8" s="34">
        <v>509180000</v>
      </c>
      <c r="F8" s="34">
        <v>556635000</v>
      </c>
      <c r="G8" s="34">
        <v>584278000</v>
      </c>
    </row>
    <row r="9" spans="1:8" x14ac:dyDescent="0.35">
      <c r="A9" s="4" t="s">
        <v>6</v>
      </c>
      <c r="B9" s="67" t="s">
        <v>87</v>
      </c>
      <c r="C9" s="74">
        <v>372129000</v>
      </c>
      <c r="D9" s="74">
        <v>385184000</v>
      </c>
      <c r="E9" s="74">
        <v>427180000</v>
      </c>
      <c r="F9" s="74">
        <v>474635000</v>
      </c>
      <c r="G9" s="74">
        <v>507278000</v>
      </c>
    </row>
    <row r="10" spans="1:8" x14ac:dyDescent="0.35">
      <c r="A10" s="4" t="s">
        <v>22</v>
      </c>
      <c r="B10" s="67" t="s">
        <v>87</v>
      </c>
      <c r="C10" s="74">
        <v>94000000</v>
      </c>
      <c r="D10" s="74">
        <v>94000000</v>
      </c>
      <c r="E10" s="74">
        <v>82000000</v>
      </c>
      <c r="F10" s="74">
        <v>82000000</v>
      </c>
      <c r="G10" s="74">
        <v>77000000</v>
      </c>
    </row>
    <row r="13" spans="1:8" x14ac:dyDescent="0.35">
      <c r="A13" s="40"/>
      <c r="B13" s="40" t="s">
        <v>88</v>
      </c>
      <c r="C13" s="86" t="s">
        <v>89</v>
      </c>
      <c r="D13" s="86"/>
      <c r="E13" s="86"/>
      <c r="F13" s="86"/>
      <c r="G13" s="86"/>
      <c r="H13" s="40" t="s">
        <v>90</v>
      </c>
    </row>
    <row r="14" spans="1:8" x14ac:dyDescent="0.35">
      <c r="A14" s="69" t="s">
        <v>133</v>
      </c>
      <c r="B14" s="41" t="s">
        <v>135</v>
      </c>
      <c r="C14" s="41" t="s">
        <v>93</v>
      </c>
      <c r="D14" s="41" t="s">
        <v>93</v>
      </c>
      <c r="E14" s="41" t="s">
        <v>93</v>
      </c>
      <c r="F14" s="41" t="s">
        <v>93</v>
      </c>
      <c r="G14" s="41" t="s">
        <v>93</v>
      </c>
      <c r="H14" s="41" t="s">
        <v>136</v>
      </c>
    </row>
    <row r="15" spans="1:8" x14ac:dyDescent="0.35">
      <c r="A15" s="43" t="s">
        <v>5</v>
      </c>
      <c r="B15" s="45" t="s">
        <v>135</v>
      </c>
      <c r="C15" s="45" t="s">
        <v>93</v>
      </c>
      <c r="D15" s="45" t="s">
        <v>93</v>
      </c>
      <c r="E15" s="45" t="s">
        <v>93</v>
      </c>
      <c r="F15" s="45" t="s">
        <v>93</v>
      </c>
      <c r="G15" s="45" t="s">
        <v>93</v>
      </c>
      <c r="H15" s="57" t="s">
        <v>142</v>
      </c>
    </row>
    <row r="16" spans="1:8" x14ac:dyDescent="0.35">
      <c r="A16" s="11" t="s">
        <v>2</v>
      </c>
      <c r="B16" s="70" t="s">
        <v>114</v>
      </c>
      <c r="C16" s="70" t="s">
        <v>143</v>
      </c>
      <c r="D16" s="70" t="s">
        <v>30</v>
      </c>
      <c r="E16" s="70" t="s">
        <v>48</v>
      </c>
      <c r="F16" s="70" t="s">
        <v>47</v>
      </c>
      <c r="G16" s="70" t="s">
        <v>4</v>
      </c>
      <c r="H16" s="71" t="s">
        <v>137</v>
      </c>
    </row>
    <row r="17" spans="1:85" x14ac:dyDescent="0.35">
      <c r="A17" s="11" t="s">
        <v>3</v>
      </c>
      <c r="B17" s="70" t="s">
        <v>114</v>
      </c>
      <c r="C17" s="70" t="s">
        <v>143</v>
      </c>
      <c r="D17" s="70" t="s">
        <v>30</v>
      </c>
      <c r="E17" s="70" t="s">
        <v>48</v>
      </c>
      <c r="F17" s="70" t="s">
        <v>47</v>
      </c>
      <c r="G17" s="70" t="s">
        <v>4</v>
      </c>
      <c r="H17" s="71" t="s">
        <v>138</v>
      </c>
    </row>
    <row r="18" spans="1:85" x14ac:dyDescent="0.35">
      <c r="A18" s="11" t="s">
        <v>21</v>
      </c>
      <c r="B18" s="70" t="s">
        <v>114</v>
      </c>
      <c r="C18" s="75" t="s">
        <v>139</v>
      </c>
      <c r="D18" s="70" t="s">
        <v>30</v>
      </c>
      <c r="E18" s="70" t="s">
        <v>48</v>
      </c>
      <c r="F18" s="70" t="s">
        <v>47</v>
      </c>
      <c r="G18" s="70" t="s">
        <v>4</v>
      </c>
      <c r="H18" s="71" t="s">
        <v>141</v>
      </c>
    </row>
    <row r="19" spans="1:85" x14ac:dyDescent="0.35">
      <c r="A19" s="43" t="s">
        <v>134</v>
      </c>
      <c r="B19" s="45" t="s">
        <v>114</v>
      </c>
      <c r="C19" s="45" t="s">
        <v>49</v>
      </c>
      <c r="D19" s="72" t="s">
        <v>30</v>
      </c>
      <c r="E19" s="73" t="s">
        <v>48</v>
      </c>
      <c r="F19" s="73" t="s">
        <v>47</v>
      </c>
      <c r="G19" s="73" t="s">
        <v>4</v>
      </c>
      <c r="H19" s="57" t="s">
        <v>96</v>
      </c>
      <c r="I19" s="2"/>
    </row>
    <row r="20" spans="1:85" x14ac:dyDescent="0.35">
      <c r="A20" s="43" t="s">
        <v>140</v>
      </c>
      <c r="B20" s="45" t="s">
        <v>114</v>
      </c>
      <c r="C20" s="45" t="s">
        <v>49</v>
      </c>
      <c r="D20" s="72" t="s">
        <v>30</v>
      </c>
      <c r="E20" s="73" t="s">
        <v>48</v>
      </c>
      <c r="F20" s="73" t="s">
        <v>47</v>
      </c>
      <c r="G20" s="73" t="s">
        <v>4</v>
      </c>
      <c r="H20" s="57" t="s">
        <v>146</v>
      </c>
      <c r="I20" s="2"/>
    </row>
    <row r="21" spans="1:85" x14ac:dyDescent="0.35">
      <c r="A21" s="11" t="s">
        <v>6</v>
      </c>
      <c r="B21" s="70" t="s">
        <v>114</v>
      </c>
      <c r="C21" s="70" t="s">
        <v>49</v>
      </c>
      <c r="D21" s="70" t="s">
        <v>30</v>
      </c>
      <c r="E21" s="70" t="s">
        <v>48</v>
      </c>
      <c r="F21" s="70" t="s">
        <v>47</v>
      </c>
      <c r="G21" s="70" t="s">
        <v>4</v>
      </c>
      <c r="H21" s="70" t="s">
        <v>147</v>
      </c>
      <c r="I21" s="2"/>
    </row>
    <row r="22" spans="1:85" x14ac:dyDescent="0.35">
      <c r="A22" s="11" t="s">
        <v>22</v>
      </c>
      <c r="B22" s="70" t="s">
        <v>114</v>
      </c>
      <c r="C22" s="70" t="s">
        <v>144</v>
      </c>
      <c r="D22" s="70" t="s">
        <v>42</v>
      </c>
      <c r="E22" s="70" t="s">
        <v>32</v>
      </c>
      <c r="F22" s="70" t="s">
        <v>145</v>
      </c>
      <c r="G22" s="70" t="s">
        <v>103</v>
      </c>
      <c r="H22" s="71" t="s">
        <v>148</v>
      </c>
    </row>
    <row r="23" spans="1:85" x14ac:dyDescent="0.35">
      <c r="A23" t="s">
        <v>165</v>
      </c>
      <c r="D23" s="1"/>
      <c r="E23" s="6"/>
      <c r="F23" s="6"/>
      <c r="G23" s="6"/>
      <c r="I23" s="6"/>
    </row>
    <row r="24" spans="1:85" x14ac:dyDescent="0.35">
      <c r="D24" s="7"/>
      <c r="E24" s="8"/>
      <c r="F24" s="8"/>
      <c r="G24" s="8"/>
      <c r="I24" s="8"/>
    </row>
    <row r="25" spans="1:85" x14ac:dyDescent="0.35">
      <c r="D25" s="7"/>
      <c r="E25" s="8"/>
      <c r="F25" s="8"/>
      <c r="G25" s="8"/>
      <c r="I25" s="8"/>
    </row>
    <row r="27" spans="1:85" x14ac:dyDescent="0.35">
      <c r="D27" s="1"/>
      <c r="E27" s="6"/>
      <c r="F27" s="10"/>
      <c r="G27" s="10"/>
      <c r="H27" s="10"/>
      <c r="I27" s="10"/>
    </row>
    <row r="28" spans="1:85" x14ac:dyDescent="0.35">
      <c r="D28" s="3"/>
      <c r="E28" s="9"/>
      <c r="F28" s="9"/>
      <c r="G28" s="9"/>
      <c r="H28" s="9"/>
      <c r="I28" s="9"/>
    </row>
    <row r="29" spans="1:85" x14ac:dyDescent="0.35">
      <c r="D29" s="1"/>
      <c r="E29" s="6"/>
      <c r="F29" s="10"/>
      <c r="G29" s="10"/>
      <c r="H29" s="10"/>
      <c r="I29" s="10"/>
    </row>
    <row r="30" spans="1:85" x14ac:dyDescent="0.35">
      <c r="D30" s="7"/>
      <c r="E30" s="8"/>
      <c r="F30" s="8"/>
      <c r="G30" s="8"/>
      <c r="H30" s="8"/>
      <c r="I30" s="8"/>
    </row>
    <row r="31" spans="1:85" x14ac:dyDescent="0.35">
      <c r="D31" s="7"/>
      <c r="E31" s="8"/>
      <c r="F31" s="8"/>
      <c r="G31" s="8"/>
      <c r="H31" s="8"/>
      <c r="I31" s="8"/>
    </row>
    <row r="32" spans="1:85" x14ac:dyDescent="0.35">
      <c r="D32" s="7"/>
      <c r="E32" s="8"/>
      <c r="F32" s="8"/>
      <c r="G32" s="8"/>
      <c r="H32" s="8"/>
      <c r="I32" s="8"/>
    </row>
    <row r="33" spans="64:85" x14ac:dyDescent="0.35"/>
    <row r="35" spans="64:85" x14ac:dyDescent="0.35"/>
  </sheetData>
  <mergeCells count="1">
    <mergeCell ref="C13:G1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Colophon</vt:lpstr>
      <vt:lpstr>Totaal overzicht</vt:lpstr>
      <vt:lpstr>3.1.1 Saldo baten en lasten</vt:lpstr>
      <vt:lpstr>3.2.1 Ben. (inc) weerstandscap</vt:lpstr>
      <vt:lpstr>3.2.2 Risicovolle investeringen</vt:lpstr>
      <vt:lpstr>3.2.3 Verstrekte garanties</vt:lpstr>
      <vt:lpstr>3.3.1 Algemene reserve</vt:lpstr>
      <vt:lpstr>4.1.1. Structureel saldo</vt:lpstr>
      <vt:lpstr>4.1.2 Verhouding schuld-activa</vt:lpstr>
      <vt:lpstr>4.1.3 Achterstallig onderhoud</vt:lpstr>
      <vt:lpstr>4.2.1 Ben. (struc.) weer.cap</vt:lpstr>
      <vt:lpstr>4.2.2 Afh.gemeentefonds</vt:lpstr>
      <vt:lpstr>4.2.3 Belastingdruk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van de Maat</dc:creator>
  <cp:lastModifiedBy>Jurriaan Kooij</cp:lastModifiedBy>
  <dcterms:created xsi:type="dcterms:W3CDTF">2015-06-05T18:19:34Z</dcterms:created>
  <dcterms:modified xsi:type="dcterms:W3CDTF">2020-10-08T11:14:02Z</dcterms:modified>
</cp:coreProperties>
</file>